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ngkasan" sheetId="1" state="visible" r:id="rId3"/>
    <sheet name="Checklist" sheetId="2" state="visible" r:id="rId4"/>
    <sheet name="Syariah" sheetId="3" state="visible" r:id="rId5"/>
    <sheet name="API" sheetId="4" state="visible" r:id="rId6"/>
    <sheet name="Risiko" sheetId="5" state="visible" r:id="rId7"/>
    <sheet name="Pandua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<sst xmlns="http://schemas.openxmlformats.org/spreadsheetml/2006/main" count="405" uniqueCount="281">
  <si>
    <t xml:space="preserve">PELAN INTEGRASI PERKHIDMATAN FINTECH ISLAMIK</t>
  </si>
  <si>
    <t xml:space="preserve">Papan pemuka ringkas. Isi maklumat projek di bawah; semua angka status ditarik automatik daripada helaian Checklist, Syariah, API dan Risiko.</t>
  </si>
  <si>
    <t xml:space="preserve">A  —  MAKLUMAT PROJEK</t>
  </si>
  <si>
    <t xml:space="preserve">Nama projek</t>
  </si>
  <si>
    <t xml:space="preserve">Integrasi Gerbang Pembayaran Islamik (CONTOH)</t>
  </si>
  <si>
    <t xml:space="preserve">Institusi / Jabatan</t>
  </si>
  <si>
    <t xml:space="preserve">UTeM - FPTT</t>
  </si>
  <si>
    <t xml:space="preserve">Vendor fintech</t>
  </si>
  <si>
    <t xml:space="preserve">ABC Islamic Payment Sdn. Bhd.</t>
  </si>
  <si>
    <t xml:space="preserve">Jenis penyelesaian</t>
  </si>
  <si>
    <t xml:space="preserve">Payment gateway patuh Syariah</t>
  </si>
  <si>
    <t xml:space="preserve">Akad utama digunakan</t>
  </si>
  <si>
    <t xml:space="preserve">Wakalah bi al-ujrah</t>
  </si>
  <si>
    <t xml:space="preserve">Pengurus projek</t>
  </si>
  <si>
    <t xml:space="preserve">Nama pegawai</t>
  </si>
  <si>
    <t xml:space="preserve">Penasihat / Jawatankuasa Syariah</t>
  </si>
  <si>
    <t xml:space="preserve">Nama penasihat Syariah</t>
  </si>
  <si>
    <t xml:space="preserve">Tarikh mula projek</t>
  </si>
  <si>
    <t xml:space="preserve">01/10/2026</t>
  </si>
  <si>
    <t xml:space="preserve">Tarikh sasaran go-live</t>
  </si>
  <si>
    <t xml:space="preserve">31/03/2027</t>
  </si>
  <si>
    <t xml:space="preserve">B  —  STATUS KESELURUHAN</t>
  </si>
  <si>
    <t xml:space="preserve">Kemajuan keseluruhan projek</t>
  </si>
  <si>
    <t xml:space="preserve">Jumlah aktiviti</t>
  </si>
  <si>
    <t xml:space="preserve">Selesai</t>
  </si>
  <si>
    <t xml:space="preserve">Dalam proses</t>
  </si>
  <si>
    <t xml:space="preserve">Belum mula</t>
  </si>
  <si>
    <t xml:space="preserve">Tergendala</t>
  </si>
  <si>
    <t xml:space="preserve">Peratus pematuhan Syariah</t>
  </si>
  <si>
    <t xml:space="preserve">Endpoint API lulus sandbox</t>
  </si>
  <si>
    <t xml:space="preserve">Endpoint API aktif di production</t>
  </si>
  <si>
    <t xml:space="preserve">Risiko bertahap TINGGI</t>
  </si>
  <si>
    <t xml:space="preserve">C  —  KEMAJUAN MENGIKUT FASA</t>
  </si>
  <si>
    <t xml:space="preserve">Fasa</t>
  </si>
  <si>
    <t xml:space="preserve">Bil. Aktiviti</t>
  </si>
  <si>
    <t xml:space="preserve">Kemajuan</t>
  </si>
  <si>
    <t xml:space="preserve">1. Perancangan &amp; Skop</t>
  </si>
  <si>
    <t xml:space="preserve">2. Pematuhan Syariah</t>
  </si>
  <si>
    <t xml:space="preserve">3. Perundangan &amp; Regulasi</t>
  </si>
  <si>
    <t xml:space="preserve">4. Reka Bentuk Teknikal</t>
  </si>
  <si>
    <t xml:space="preserve">5. Pembangunan &amp; Sandbox</t>
  </si>
  <si>
    <t xml:space="preserve">6. Keselamatan</t>
  </si>
  <si>
    <t xml:space="preserve">7. UAT &amp; Go-Live</t>
  </si>
  <si>
    <t xml:space="preserve">8. Pasca-Pelaksanaan</t>
  </si>
  <si>
    <t xml:space="preserve">D  —  BAJET</t>
  </si>
  <si>
    <t xml:space="preserve">Bajet diluluskan (RM)</t>
  </si>
  <si>
    <t xml:space="preserve">Kos sebenar setakat ini (RM)</t>
  </si>
  <si>
    <t xml:space="preserve">Baki bajet (RM)</t>
  </si>
  <si>
    <t xml:space="preserve">Peratus bajet digunakan</t>
  </si>
  <si>
    <t xml:space="preserve">Nota: Templat ini alat pengurusan projek dan bukan pengesahan pematuhan. Kelulusan Syariah, lesen regulator dan penilaian keselamatan mesti diperoleh daripada pihak berkuasa yang berkaitan.</t>
  </si>
  <si>
    <t xml:space="preserve">CHECKLIST INTEGRASI PERKHIDMATAN FINTECH ISLAMIK</t>
  </si>
  <si>
    <t xml:space="preserve">Isi lajur KUNING sahaja (PIC, tarikh, status, catatan). Lajur Kemajuan dikira automatik daripada Status.</t>
  </si>
  <si>
    <t xml:space="preserve">No</t>
  </si>
  <si>
    <t xml:space="preserve">Aktiviti</t>
  </si>
  <si>
    <t xml:space="preserve">Penyampaian / Bukti</t>
  </si>
  <si>
    <t xml:space="preserve">PIC</t>
  </si>
  <si>
    <t xml:space="preserve">Tarikh Mula</t>
  </si>
  <si>
    <t xml:space="preserve">Tarikh Siap (Sasaran)</t>
  </si>
  <si>
    <t xml:space="preserve">Status</t>
  </si>
  <si>
    <t xml:space="preserve">Catatan</t>
  </si>
  <si>
    <t xml:space="preserve">Tentukan objektif, skop dan hasil dijangka integrasi</t>
  </si>
  <si>
    <t xml:space="preserve">Kertas skop projek</t>
  </si>
  <si>
    <t xml:space="preserve">Nama PIC</t>
  </si>
  <si>
    <t xml:space="preserve">15/10/2026</t>
  </si>
  <si>
    <t xml:space="preserve">Contoh catatan</t>
  </si>
  <si>
    <t xml:space="preserve">Pemetaan proses semasa (as-is) dan proses sasaran (to-be)</t>
  </si>
  <si>
    <t xml:space="preserve">Carta alir proses</t>
  </si>
  <si>
    <t xml:space="preserve">Dalam Proses</t>
  </si>
  <si>
    <t xml:space="preserve">Penilaian &amp; pemilihan vendor fintech</t>
  </si>
  <si>
    <t xml:space="preserve">Matriks penilaian vendor</t>
  </si>
  <si>
    <t xml:space="preserve">Kertas cadangan &amp; kelulusan pengurusan atasan</t>
  </si>
  <si>
    <t xml:space="preserve">Surat kelulusan</t>
  </si>
  <si>
    <t xml:space="preserve">Belum Mula</t>
  </si>
  <si>
    <t xml:space="preserve">Tetapkan bajet, sumber manusia dan jadual projek</t>
  </si>
  <si>
    <t xml:space="preserve">Bajet &amp; Gantt chart</t>
  </si>
  <si>
    <t xml:space="preserve">Kenal pasti akad yang digunakan (wakalah / ujrah / murabahah / qard)</t>
  </si>
  <si>
    <t xml:space="preserve">Dokumen struktur akad</t>
  </si>
  <si>
    <t xml:space="preserve">Semakan struktur caj, yuran dan penalti (elak riba)</t>
  </si>
  <si>
    <t xml:space="preserve">Jadual caj</t>
  </si>
  <si>
    <t xml:space="preserve">Rujukan dan pembentangan kepada Jawatankuasa Syariah</t>
  </si>
  <si>
    <t xml:space="preserve">Minit mesyuarat</t>
  </si>
  <si>
    <t xml:space="preserve">Kelulusan bertulis penasihat / Jawatankuasa Syariah</t>
  </si>
  <si>
    <t xml:space="preserve">Surat kelulusan Syariah</t>
  </si>
  <si>
    <t xml:space="preserve">Semakan lesen &amp; pendaftaran vendor (BNM / SC)</t>
  </si>
  <si>
    <t xml:space="preserve">Salinan lesen</t>
  </si>
  <si>
    <t xml:space="preserve">Perjanjian perkhidmatan (SLA) dan terma kontrak</t>
  </si>
  <si>
    <t xml:space="preserve">SLA ditandatangani</t>
  </si>
  <si>
    <t xml:space="preserve">Pematuhan PDPA 2010 (perlindungan data peribadi)</t>
  </si>
  <si>
    <t xml:space="preserve">Notis privasi &amp; DPIA</t>
  </si>
  <si>
    <t xml:space="preserve">Pematuhan AML/CFT dan proses eKYC</t>
  </si>
  <si>
    <t xml:space="preserve">Prosedur eKYC</t>
  </si>
  <si>
    <t xml:space="preserve">Semakan keperluan RMiT / dasar teknologi institusi</t>
  </si>
  <si>
    <t xml:space="preserve">Senarai semak RMiT</t>
  </si>
  <si>
    <t xml:space="preserve">Dokumen seni bina integrasi (system architecture)</t>
  </si>
  <si>
    <t xml:space="preserve">Rajah seni bina</t>
  </si>
  <si>
    <t xml:space="preserve">Pemetaan data &amp; format mesej (data mapping)</t>
  </si>
  <si>
    <t xml:space="preserve">Jadual data mapping</t>
  </si>
  <si>
    <t xml:space="preserve">Spesifikasi API, kaedah authentication &amp; had kadar</t>
  </si>
  <si>
    <t xml:space="preserve">Dokumen spesifikasi API</t>
  </si>
  <si>
    <t xml:space="preserve">Pelan penghijrahan data dan integrasi sistem sedia ada</t>
  </si>
  <si>
    <t xml:space="preserve">Pelan migrasi</t>
  </si>
  <si>
    <t xml:space="preserve">Permohonan kunci API sandbox daripada vendor</t>
  </si>
  <si>
    <t xml:space="preserve">API key sandbox</t>
  </si>
  <si>
    <t xml:space="preserve">Pembangunan modul integrasi</t>
  </si>
  <si>
    <t xml:space="preserve">Kod &amp; repositori</t>
  </si>
  <si>
    <t xml:space="preserve">Ujian unit dan ujian integrasi di sandbox</t>
  </si>
  <si>
    <t xml:space="preserve">Laporan ujian</t>
  </si>
  <si>
    <t xml:space="preserve">Pengendalian ralat, retry dan log transaksi</t>
  </si>
  <si>
    <t xml:space="preserve">Reka bentuk error handling</t>
  </si>
  <si>
    <t xml:space="preserve">Penilaian keselamatan / VAPT</t>
  </si>
  <si>
    <t xml:space="preserve">Laporan VAPT</t>
  </si>
  <si>
    <t xml:space="preserve">Penyulitan data semasa hantar &amp; simpan (TLS / encryption at rest)</t>
  </si>
  <si>
    <t xml:space="preserve">Konfigurasi keselamatan</t>
  </si>
  <si>
    <t xml:space="preserve">Kawalan akses, pengurusan kunci dan pengasingan persekitaran</t>
  </si>
  <si>
    <t xml:space="preserve">Matriks kawalan akses</t>
  </si>
  <si>
    <t xml:space="preserve">Pelan kesinambungan perniagaan &amp; pemulihan bencana (BCP/DRP)</t>
  </si>
  <si>
    <t xml:space="preserve">Dokumen BCP/DRP</t>
  </si>
  <si>
    <t xml:space="preserve">Ujian penerimaan pengguna (UAT) &amp; pembetulan isu</t>
  </si>
  <si>
    <t xml:space="preserve">Laporan UAT</t>
  </si>
  <si>
    <t xml:space="preserve">Latihan pengguna dan manual operasi</t>
  </si>
  <si>
    <t xml:space="preserve">Modul latihan</t>
  </si>
  <si>
    <t xml:space="preserve">Kelulusan go-live (sign-off) daripada pemilik proses</t>
  </si>
  <si>
    <t xml:space="preserve">Borang sign-off</t>
  </si>
  <si>
    <t xml:space="preserve">Pelan rollback sekiranya berlaku kegagalan</t>
  </si>
  <si>
    <t xml:space="preserve">Pelan rollback</t>
  </si>
  <si>
    <t xml:space="preserve">Pemantauan transaksi, prestasi API dan uptime</t>
  </si>
  <si>
    <t xml:space="preserve">Dashboard pemantauan</t>
  </si>
  <si>
    <t xml:space="preserve">Sokongan vendor, penyelenggaraan dan pengurusan versi</t>
  </si>
  <si>
    <t xml:space="preserve">Jadual sokongan</t>
  </si>
  <si>
    <t xml:space="preserve">Audit Syariah dan audit dalaman selepas pelaksanaan</t>
  </si>
  <si>
    <t xml:space="preserve">Laporan audit</t>
  </si>
  <si>
    <t xml:space="preserve">Semakan pasca-pelaksanaan &amp; pengajaran (lessons learned)</t>
  </si>
  <si>
    <t xml:space="preserve">Laporan penutup</t>
  </si>
  <si>
    <t xml:space="preserve">KEMAJUAN KESELURUHAN</t>
  </si>
  <si>
    <t xml:space="preserve">SENARAI SEMAK PEMATUHAN SYARIAH</t>
  </si>
  <si>
    <t xml:space="preserve">Setiap perkara perlu disahkan oleh penasihat / Jawatankuasa Syariah sebelum go-live.</t>
  </si>
  <si>
    <t xml:space="preserve">Perkara Semakan</t>
  </si>
  <si>
    <t xml:space="preserve">Rujukan / Asas</t>
  </si>
  <si>
    <t xml:space="preserve">Status Pematuhan</t>
  </si>
  <si>
    <t xml:space="preserve">Bukti / Dokumen</t>
  </si>
  <si>
    <t xml:space="preserve">Catatan Penasihat Syariah</t>
  </si>
  <si>
    <t xml:space="preserve">Struktur akad jelas dan sah (wakalah, ujrah, murabahah, qard hasan)</t>
  </si>
  <si>
    <t xml:space="preserve">Fiqh muamalat / SAC BNM</t>
  </si>
  <si>
    <t xml:space="preserve">Patuh</t>
  </si>
  <si>
    <t xml:space="preserve">Disahkan JKS 05/10/2026 (CONTOH)</t>
  </si>
  <si>
    <t xml:space="preserve">Tiada unsur riba dalam caj, yuran atau penalti lewat</t>
  </si>
  <si>
    <t xml:space="preserve">SAC BNM - ta'widh &amp; gharamah</t>
  </si>
  <si>
    <t xml:space="preserve">Perlu Semakan</t>
  </si>
  <si>
    <t xml:space="preserve">Caj ta'widh tidak melebihi kos kerugian sebenar</t>
  </si>
  <si>
    <t xml:space="preserve">Garis panduan SAC BNM</t>
  </si>
  <si>
    <t xml:space="preserve">Terma perjanjian bebas daripada gharar (ketidakpastian berlebihan)</t>
  </si>
  <si>
    <t xml:space="preserve">Fiqh muamalat</t>
  </si>
  <si>
    <t xml:space="preserve">Tiada unsur maysir (perjudian / spekulasi) dalam produk</t>
  </si>
  <si>
    <t xml:space="preserve">Aktiviti asas pelanggan dan vendor tidak melibatkan sektor haram</t>
  </si>
  <si>
    <t xml:space="preserve">Dasar penapisan Syariah</t>
  </si>
  <si>
    <t xml:space="preserve">Dana patuh Syariah diasingkan daripada dana konvensional</t>
  </si>
  <si>
    <t xml:space="preserve">Shariah Governance PD BNM</t>
  </si>
  <si>
    <t xml:space="preserve">Proses penulenan (purification) pendapatan tidak patuh Syariah</t>
  </si>
  <si>
    <t xml:space="preserve">Dasar penulenan institusi</t>
  </si>
  <si>
    <t xml:space="preserve">Bank rakan kongsi / akaun penyelesaian adalah patuh Syariah</t>
  </si>
  <si>
    <t xml:space="preserve">Senarai institusi Islam</t>
  </si>
  <si>
    <t xml:space="preserve">Kelulusan bertulis Jawatankuasa Syariah diperoleh</t>
  </si>
  <si>
    <t xml:space="preserve">Minit mesyuarat JKS</t>
  </si>
  <si>
    <t xml:space="preserve">Pendedahan terma kepada pelanggan adil, jelas dan tidak mengelirukan</t>
  </si>
  <si>
    <t xml:space="preserve">Prinsip amanah &amp; sidq</t>
  </si>
  <si>
    <t xml:space="preserve">Data dan maklumat pelanggan dijaga sebagai amanah</t>
  </si>
  <si>
    <t xml:space="preserve">PDPA 2010 &amp; prinsip amanah</t>
  </si>
  <si>
    <t xml:space="preserve">Pengiraan dan pelaporan zakat perniagaan (jika berkaitan)</t>
  </si>
  <si>
    <t xml:space="preserve">Garis panduan zakat</t>
  </si>
  <si>
    <t xml:space="preserve">Pelan audit Syariah berkala selepas pelaksanaan</t>
  </si>
  <si>
    <t xml:space="preserve">Shariah audit function</t>
  </si>
  <si>
    <t xml:space="preserve">Latihan kesedaran Syariah untuk pasukan operasi &amp; IT</t>
  </si>
  <si>
    <t xml:space="preserve">Dasar latihan dalaman</t>
  </si>
  <si>
    <t xml:space="preserve">Bilangan PATUH</t>
  </si>
  <si>
    <t xml:space="preserve">Bilangan TIDAK PATUH / PERLU SEMAKAN</t>
  </si>
  <si>
    <t xml:space="preserve">Nota: Senarai ini adalah panduan umum. Keputusan muktamad pematuhan Syariah adalah hak Jawatankuasa Syariah institusi atau penasihat Syariah bertauliah, berpandukan resolusi Majlis Penasihat Syariah (SAC) BNM / SC yang terkini.</t>
  </si>
  <si>
    <t xml:space="preserve">LOG INTEGRASI API &amp; PERKHIDMATAN</t>
  </si>
  <si>
    <t xml:space="preserve">Senarai endpoint / perkhidmatan yang perlu disepadukan dengan sistem vendor fintech.</t>
  </si>
  <si>
    <t xml:space="preserve">Modul</t>
  </si>
  <si>
    <t xml:space="preserve">Endpoint / Perkhidmatan</t>
  </si>
  <si>
    <t xml:space="preserve">Kaedah</t>
  </si>
  <si>
    <t xml:space="preserve">Authentication</t>
  </si>
  <si>
    <t xml:space="preserve">Format Data</t>
  </si>
  <si>
    <t xml:space="preserve">Sandbox Diuji</t>
  </si>
  <si>
    <t xml:space="preserve">Production Aktif</t>
  </si>
  <si>
    <t xml:space="preserve">Pengesahan</t>
  </si>
  <si>
    <t xml:space="preserve">/oauth/token</t>
  </si>
  <si>
    <t xml:space="preserve">POST</t>
  </si>
  <si>
    <t xml:space="preserve">OAuth 2.0 / Client credentials</t>
  </si>
  <si>
    <t xml:space="preserve">JSON</t>
  </si>
  <si>
    <t xml:space="preserve">Ya</t>
  </si>
  <si>
    <t xml:space="preserve">Tidak</t>
  </si>
  <si>
    <t xml:space="preserve">Token tamat tempoh 3600s (CONTOH)</t>
  </si>
  <si>
    <t xml:space="preserve">Pelanggan</t>
  </si>
  <si>
    <t xml:space="preserve">/customer/onboarding (eKYC)</t>
  </si>
  <si>
    <t xml:space="preserve">OAuth 2.0 + mTLS</t>
  </si>
  <si>
    <t xml:space="preserve">Belum Diuji</t>
  </si>
  <si>
    <t xml:space="preserve">Akaun</t>
  </si>
  <si>
    <t xml:space="preserve">/account/balance</t>
  </si>
  <si>
    <t xml:space="preserve">GET</t>
  </si>
  <si>
    <t xml:space="preserve">OAuth 2.0</t>
  </si>
  <si>
    <t xml:space="preserve">Pembayaran</t>
  </si>
  <si>
    <t xml:space="preserve">/payment/initiate</t>
  </si>
  <si>
    <t xml:space="preserve">OAuth 2.0 + Signature</t>
  </si>
  <si>
    <t xml:space="preserve">/payment/status</t>
  </si>
  <si>
    <t xml:space="preserve">/payment/refund</t>
  </si>
  <si>
    <t xml:space="preserve">Notifikasi</t>
  </si>
  <si>
    <t xml:space="preserve">/webhook/transaction</t>
  </si>
  <si>
    <t xml:space="preserve">HMAC signature</t>
  </si>
  <si>
    <t xml:space="preserve">Pelaporan</t>
  </si>
  <si>
    <t xml:space="preserve">/report/settlement</t>
  </si>
  <si>
    <t xml:space="preserve">CSV / JSON</t>
  </si>
  <si>
    <t xml:space="preserve">Kepatuhan</t>
  </si>
  <si>
    <t xml:space="preserve">/screening/aml</t>
  </si>
  <si>
    <t xml:space="preserve">Jumlah endpoint</t>
  </si>
  <si>
    <t xml:space="preserve">Lulus ujian sandbox</t>
  </si>
  <si>
    <t xml:space="preserve">Aktif di production</t>
  </si>
  <si>
    <t xml:space="preserve">DAFTAR RISIKO &amp; ISU</t>
  </si>
  <si>
    <t xml:space="preserve">Kebarangkalian dan Impak: skala 1 (rendah) hingga 5 (tinggi). Skor dan Tahap dikira automatik.</t>
  </si>
  <si>
    <t xml:space="preserve">ID</t>
  </si>
  <si>
    <t xml:space="preserve">Risiko / Isu</t>
  </si>
  <si>
    <t xml:space="preserve">Kategori</t>
  </si>
  <si>
    <t xml:space="preserve">Kebarangkalian (1-5)</t>
  </si>
  <si>
    <t xml:space="preserve">Impak (1-5)</t>
  </si>
  <si>
    <t xml:space="preserve">Skor</t>
  </si>
  <si>
    <t xml:space="preserve">Tahap</t>
  </si>
  <si>
    <t xml:space="preserve">Langkah Mitigasi</t>
  </si>
  <si>
    <t xml:space="preserve">Pemilik &amp; Status</t>
  </si>
  <si>
    <t xml:space="preserve">R01</t>
  </si>
  <si>
    <t xml:space="preserve">Vendor gagal memenuhi SLA / downtime berpanjangan</t>
  </si>
  <si>
    <t xml:space="preserve">Vendor</t>
  </si>
  <si>
    <t xml:space="preserve">Klausa penalti dalam SLA; sediakan pelan sandaran vendor kedua</t>
  </si>
  <si>
    <t xml:space="preserve">Pengurus Projek - Aktif</t>
  </si>
  <si>
    <t xml:space="preserve">R02</t>
  </si>
  <si>
    <t xml:space="preserve">Struktur caj didapati tidak patuh Syariah selepas pelaksanaan</t>
  </si>
  <si>
    <t xml:space="preserve">Syariah</t>
  </si>
  <si>
    <t xml:space="preserve">Kelulusan awal JKS sebelum pembangunan; audit Syariah berkala</t>
  </si>
  <si>
    <t xml:space="preserve">R03</t>
  </si>
  <si>
    <t xml:space="preserve">Kebocoran data peribadi pelanggan</t>
  </si>
  <si>
    <t xml:space="preserve">Keselamatan</t>
  </si>
  <si>
    <t xml:space="preserve">Enkripsi, kawalan akses, VAPT sebelum go-live, notis PDPA</t>
  </si>
  <si>
    <t xml:space="preserve">R04</t>
  </si>
  <si>
    <t xml:space="preserve">Perubahan keperluan regulator (BNM/SC) pertengahan projek</t>
  </si>
  <si>
    <t xml:space="preserve">Regulasi</t>
  </si>
  <si>
    <t xml:space="preserve">Pemantauan pekeliling; klausa perubahan skop dalam kontrak</t>
  </si>
  <si>
    <t xml:space="preserve">R05</t>
  </si>
  <si>
    <t xml:space="preserve">Kegagalan penyepaduan dengan sistem legasi</t>
  </si>
  <si>
    <t xml:space="preserve">Teknikal</t>
  </si>
  <si>
    <t xml:space="preserve">Bukti konsep (PoC) awal di sandbox; middleware penyesuai</t>
  </si>
  <si>
    <t xml:space="preserve">R06</t>
  </si>
  <si>
    <t xml:space="preserve">Transaksi gagal / duplikasi semasa go-live</t>
  </si>
  <si>
    <t xml:space="preserve">Operasi</t>
  </si>
  <si>
    <t xml:space="preserve">Idempotency key, mekanisme retry, rekonsiliasi harian</t>
  </si>
  <si>
    <t xml:space="preserve">R07</t>
  </si>
  <si>
    <t xml:space="preserve">Kos projek melebihi bajet</t>
  </si>
  <si>
    <t xml:space="preserve">Kewangan</t>
  </si>
  <si>
    <t xml:space="preserve">Kawalan perubahan skop; peruntukan kontingensi 10%</t>
  </si>
  <si>
    <t xml:space="preserve">R08</t>
  </si>
  <si>
    <t xml:space="preserve">Pengguna tidak bersedia / kurang latihan</t>
  </si>
  <si>
    <t xml:space="preserve">Perubahan</t>
  </si>
  <si>
    <t xml:space="preserve">Program latihan dan manual pengguna sebelum go-live</t>
  </si>
  <si>
    <t xml:space="preserve">Bilangan risiko TINGGI</t>
  </si>
  <si>
    <t xml:space="preserve">Bilangan risiko SEDERHANA</t>
  </si>
  <si>
    <t xml:space="preserve">PANDUAN PENGGUNAAN TEMPLAT</t>
  </si>
  <si>
    <t xml:space="preserve">Helaian 'Ringkasan' — papan pemuka. Isi maklumat projek dan bajet sahaja; angka status lain ditarik automatik.</t>
  </si>
  <si>
    <t xml:space="preserve">Helaian 'Checklist' — 34 aktiviti merentas 8 fasa. Kemas kini lajur PIC, tarikh, Status dan Catatan. Lajur Kemajuan dikira automatik: Selesai = 100%, Dalam Proses = 50%, Belum Mula / Tergendala = 0%, Tidak Berkaitan = dikecualikan.</t>
  </si>
  <si>
    <t xml:space="preserve">Helaian 'Syariah' — 15 perkara semakan pematuhan. Perlu disahkan penasihat atau Jawatankuasa Syariah.</t>
  </si>
  <si>
    <t xml:space="preserve">Helaian 'API' — senarai endpoint, kaedah authentication, status ujian sandbox dan production.</t>
  </si>
  <si>
    <t xml:space="preserve">Helaian 'Risiko' — daftar risiko. Skor = Kebarangkalian x Impak; Tahap: 15+ Tinggi, 8-14 Sederhana, bawah 8 Rendah.</t>
  </si>
  <si>
    <t xml:space="preserve">CARA MENAMBAH BARIS BARU</t>
  </si>
  <si>
    <t xml:space="preserve">Salin baris sedia ada (klik kanan &gt; Insert Copied Cells) supaya formula dan senarai pilihan turut disalin. Jika baris ditambah di hujung jadual, kemas kini julat formula pada baris ringkasan.</t>
  </si>
  <si>
    <t xml:space="preserve">Lajur Status menggunakan senarai pilihan (dropdown). Gunakan istilah yang sama supaya kiraan COUNTIF tepat.</t>
  </si>
  <si>
    <t xml:space="preserve">RUJUKAN REGULATORI UTAMA (MALAYSIA)</t>
  </si>
  <si>
    <t xml:space="preserve">Shariah Governance Policy Document, Bank Negara Malaysia — tadbir urus dan fungsi Syariah.</t>
  </si>
  <si>
    <t xml:space="preserve">Resolusi Majlis Penasihat Syariah (SAC) BNM / Suruhanjaya Sekuriti — asas hukum produk dan caj.</t>
  </si>
  <si>
    <t xml:space="preserve">Risk Management in Technology (RMiT), BNM — keselamatan dan ketahanan teknologi.</t>
  </si>
  <si>
    <t xml:space="preserve">Akta Perlindungan Data Peribadi 2010 (PDPA) — pengendalian data pelanggan.</t>
  </si>
  <si>
    <t xml:space="preserve">Akta Pencegahan Pengubahan Wang Haram (AMLA) — saringan dan pelaporan transaksi.</t>
  </si>
  <si>
    <t xml:space="preserve">Akta Perkhidmatan Kewangan Islam 2013 (IFSA) — pengendalian perkhidmatan kewangan Islam.</t>
  </si>
  <si>
    <t xml:space="preserve">PENAFIAN</t>
  </si>
  <si>
    <t xml:space="preserve">Senarai semak ini panduan umum untuk perancangan projek. Ia bukan nasihat undang-undang atau fatwa. Sahkan setiap keperluan dengan penasihat Syariah bertauliah, pegawai pematuhan dan regulator berkaitan.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</si>
</sst>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"/>
    <numFmt numFmtId="167" formatCode="#,##0.00;\(#,##0.00\);\-"/>
    <numFmt numFmtId="168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4532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4532D"/>
        <bgColor rgb="FF003300"/>
      </patternFill>
    </fill>
    <fill>
      <patternFill patternType="solid">
        <fgColor rgb="FFF2F2F2"/>
        <bgColor rgb="FFFFFFFF"/>
      </patternFill>
    </fill>
    <fill>
      <patternFill patternType="solid">
        <fgColor rgb="FFFFF2A8"/>
        <bgColor rgb="FFF2F2F2"/>
      </patternFill>
    </fill>
    <fill>
      <patternFill patternType="solid">
        <fgColor rgb="FFC6E0B4"/>
        <bgColor rgb="FFDCE9E1"/>
      </patternFill>
    </fill>
    <fill>
      <patternFill patternType="solid">
        <fgColor rgb="FFDCE9E1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9E1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453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26"/>
    <col collapsed="false" customWidth="true" hidden="false" outlineLevel="0" max="6" min="3" style="1" width="14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18.75" hidden="false" customHeight="true" outlineLevel="0" collapsed="false">
      <c r="A4" s="4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6" t="s">
        <v>4</v>
      </c>
      <c r="C5" s="6"/>
      <c r="D5" s="6"/>
    </row>
    <row r="6" customFormat="false" ht="15" hidden="false" customHeight="false" outlineLevel="0" collapsed="false">
      <c r="A6" s="5" t="s">
        <v>5</v>
      </c>
      <c r="B6" s="6" t="s">
        <v>6</v>
      </c>
      <c r="C6" s="6"/>
      <c r="D6" s="6"/>
    </row>
    <row r="7" customFormat="false" ht="15" hidden="false" customHeight="false" outlineLevel="0" collapsed="false">
      <c r="A7" s="5" t="s">
        <v>7</v>
      </c>
      <c r="B7" s="6" t="s">
        <v>8</v>
      </c>
      <c r="C7" s="6"/>
      <c r="D7" s="6"/>
    </row>
    <row r="8" customFormat="false" ht="15" hidden="false" customHeight="false" outlineLevel="0" collapsed="false">
      <c r="A8" s="5" t="s">
        <v>9</v>
      </c>
      <c r="B8" s="6" t="s">
        <v>10</v>
      </c>
      <c r="C8" s="6"/>
      <c r="D8" s="6"/>
    </row>
    <row r="9" customFormat="false" ht="15" hidden="false" customHeight="false" outlineLevel="0" collapsed="false">
      <c r="A9" s="5" t="s">
        <v>11</v>
      </c>
      <c r="B9" s="6" t="s">
        <v>12</v>
      </c>
      <c r="C9" s="6"/>
      <c r="D9" s="6"/>
    </row>
    <row r="10" customFormat="false" ht="15" hidden="false" customHeight="false" outlineLevel="0" collapsed="false">
      <c r="A10" s="5" t="s">
        <v>13</v>
      </c>
      <c r="B10" s="6" t="s">
        <v>14</v>
      </c>
      <c r="C10" s="6"/>
      <c r="D10" s="6"/>
    </row>
    <row r="11" customFormat="false" ht="15" hidden="false" customHeight="false" outlineLevel="0" collapsed="false">
      <c r="A11" s="5" t="s">
        <v>15</v>
      </c>
      <c r="B11" s="6" t="s">
        <v>16</v>
      </c>
      <c r="C11" s="6"/>
      <c r="D11" s="6"/>
    </row>
    <row r="12" customFormat="false" ht="15" hidden="false" customHeight="false" outlineLevel="0" collapsed="false">
      <c r="A12" s="5" t="s">
        <v>17</v>
      </c>
      <c r="B12" s="6" t="s">
        <v>18</v>
      </c>
      <c r="C12" s="6"/>
      <c r="D12" s="6"/>
    </row>
    <row r="13" customFormat="false" ht="15" hidden="false" customHeight="false" outlineLevel="0" collapsed="false">
      <c r="A13" s="5" t="s">
        <v>19</v>
      </c>
      <c r="B13" s="6" t="s">
        <v>20</v>
      </c>
      <c r="C13" s="6"/>
      <c r="D13" s="6"/>
    </row>
    <row r="15" customFormat="false" ht="18.75" hidden="false" customHeight="true" outlineLevel="0" collapsed="false">
      <c r="A15" s="4" t="s">
        <v>21</v>
      </c>
      <c r="B15" s="4"/>
      <c r="C15" s="4"/>
      <c r="D15" s="4"/>
      <c r="E15" s="4"/>
      <c r="F15" s="4"/>
    </row>
    <row r="16" customFormat="false" ht="17.35" hidden="false" customHeight="false" outlineLevel="0" collapsed="false">
      <c r="A16" s="5" t="s">
        <v>22</v>
      </c>
      <c r="B16" s="7" t="n">
        <f aca="false">Checklist!I40</f>
        <v>0.0588235294117647</v>
      </c>
    </row>
    <row r="17" customFormat="false" ht="15" hidden="false" customHeight="false" outlineLevel="0" collapsed="false">
      <c r="A17" s="5" t="s">
        <v>23</v>
      </c>
      <c r="B17" s="8" t="n">
        <f aca="false">COUNTA(Checklist!C5:C38)</f>
        <v>34</v>
      </c>
    </row>
    <row r="18" customFormat="false" ht="15" hidden="false" customHeight="false" outlineLevel="0" collapsed="false">
      <c r="A18" s="5" t="s">
        <v>24</v>
      </c>
      <c r="B18" s="8" t="n">
        <f aca="false">COUNTIF(Checklist!H5:H38,"Selesai")</f>
        <v>1</v>
      </c>
    </row>
    <row r="19" customFormat="false" ht="15" hidden="false" customHeight="false" outlineLevel="0" collapsed="false">
      <c r="A19" s="5" t="s">
        <v>25</v>
      </c>
      <c r="B19" s="8" t="n">
        <f aca="false">COUNTIF(Checklist!H5:H38,"Dalam Proses")</f>
        <v>2</v>
      </c>
    </row>
    <row r="20" customFormat="false" ht="15" hidden="false" customHeight="false" outlineLevel="0" collapsed="false">
      <c r="A20" s="5" t="s">
        <v>26</v>
      </c>
      <c r="B20" s="8" t="n">
        <f aca="false">COUNTIF(Checklist!H5:H38,"Belum Mula")</f>
        <v>31</v>
      </c>
    </row>
    <row r="21" customFormat="false" ht="15" hidden="false" customHeight="false" outlineLevel="0" collapsed="false">
      <c r="A21" s="5" t="s">
        <v>27</v>
      </c>
      <c r="B21" s="8" t="n">
        <f aca="false">COUNTIF(Checklist!H5:H38,"Tergendala")</f>
        <v>0</v>
      </c>
    </row>
    <row r="22" customFormat="false" ht="17.35" hidden="false" customHeight="false" outlineLevel="0" collapsed="false">
      <c r="A22" s="5" t="s">
        <v>28</v>
      </c>
      <c r="B22" s="7" t="n">
        <f aca="false">Syariah!D23</f>
        <v>0.0666666666666667</v>
      </c>
    </row>
    <row r="23" customFormat="false" ht="15" hidden="false" customHeight="false" outlineLevel="0" collapsed="false">
      <c r="A23" s="5" t="s">
        <v>29</v>
      </c>
      <c r="B23" s="9" t="str">
        <f aca="false">API!D16&amp;" / "&amp;API!D15</f>
        <v>1 / 9</v>
      </c>
    </row>
    <row r="24" customFormat="false" ht="15" hidden="false" customHeight="false" outlineLevel="0" collapsed="false">
      <c r="A24" s="5" t="s">
        <v>30</v>
      </c>
      <c r="B24" s="9" t="str">
        <f aca="false">API!D17&amp;" / "&amp;API!D15</f>
        <v>0 / 9</v>
      </c>
    </row>
    <row r="25" customFormat="false" ht="15" hidden="false" customHeight="false" outlineLevel="0" collapsed="false">
      <c r="A25" s="5" t="s">
        <v>31</v>
      </c>
      <c r="B25" s="10" t="n">
        <f aca="false">Risiko!F14</f>
        <v>0</v>
      </c>
    </row>
    <row r="27" customFormat="false" ht="18.75" hidden="false" customHeight="true" outlineLevel="0" collapsed="false">
      <c r="A27" s="4" t="s">
        <v>32</v>
      </c>
      <c r="B27" s="4"/>
      <c r="C27" s="4"/>
      <c r="D27" s="4"/>
      <c r="E27" s="4"/>
      <c r="F27" s="4"/>
    </row>
    <row r="28" customFormat="false" ht="31.5" hidden="false" customHeight="true" outlineLevel="0" collapsed="false">
      <c r="A28" s="11" t="s">
        <v>33</v>
      </c>
      <c r="B28" s="11" t="s">
        <v>34</v>
      </c>
      <c r="C28" s="11" t="s">
        <v>24</v>
      </c>
      <c r="D28" s="11" t="s">
        <v>35</v>
      </c>
      <c r="E28" s="11"/>
      <c r="F28" s="11"/>
    </row>
    <row r="29" customFormat="false" ht="15" hidden="false" customHeight="false" outlineLevel="0" collapsed="false">
      <c r="A29" s="12" t="s">
        <v>36</v>
      </c>
      <c r="B29" s="8" t="n">
        <f aca="false">COUNTIF(Checklist!$B$5:$B$38,$A29)</f>
        <v>5</v>
      </c>
      <c r="C29" s="8" t="n">
        <f aca="false">COUNTIFS(Checklist!$B$5:$B$38,$A29,Checklist!$H$5:$H$38,"Selesai")</f>
        <v>1</v>
      </c>
      <c r="D29" s="13" t="n">
        <f aca="false">IFERROR(AVERAGEIF(Checklist!$B$5:$B$38,$A29,Checklist!$I$5:$I$38),0)</f>
        <v>0.4</v>
      </c>
    </row>
    <row r="30" customFormat="false" ht="15" hidden="false" customHeight="false" outlineLevel="0" collapsed="false">
      <c r="A30" s="12" t="s">
        <v>37</v>
      </c>
      <c r="B30" s="8" t="n">
        <f aca="false">COUNTIF(Checklist!$B$5:$B$38,$A30)</f>
        <v>4</v>
      </c>
      <c r="C30" s="8" t="n">
        <f aca="false">COUNTIFS(Checklist!$B$5:$B$38,$A30,Checklist!$H$5:$H$38,"Selesai")</f>
        <v>0</v>
      </c>
      <c r="D30" s="13" t="n">
        <f aca="false">IFERROR(AVERAGEIF(Checklist!$B$5:$B$38,$A30,Checklist!$I$5:$I$38),0)</f>
        <v>0</v>
      </c>
    </row>
    <row r="31" customFormat="false" ht="15" hidden="false" customHeight="false" outlineLevel="0" collapsed="false">
      <c r="A31" s="12" t="s">
        <v>38</v>
      </c>
      <c r="B31" s="8" t="n">
        <f aca="false">COUNTIF(Checklist!$B$5:$B$38,$A31)</f>
        <v>5</v>
      </c>
      <c r="C31" s="8" t="n">
        <f aca="false">COUNTIFS(Checklist!$B$5:$B$38,$A31,Checklist!$H$5:$H$38,"Selesai")</f>
        <v>0</v>
      </c>
      <c r="D31" s="13" t="n">
        <f aca="false">IFERROR(AVERAGEIF(Checklist!$B$5:$B$38,$A31,Checklist!$I$5:$I$38),0)</f>
        <v>0</v>
      </c>
    </row>
    <row r="32" customFormat="false" ht="15" hidden="false" customHeight="false" outlineLevel="0" collapsed="false">
      <c r="A32" s="12" t="s">
        <v>39</v>
      </c>
      <c r="B32" s="8" t="n">
        <f aca="false">COUNTIF(Checklist!$B$5:$B$38,$A32)</f>
        <v>4</v>
      </c>
      <c r="C32" s="8" t="n">
        <f aca="false">COUNTIFS(Checklist!$B$5:$B$38,$A32,Checklist!$H$5:$H$38,"Selesai")</f>
        <v>0</v>
      </c>
      <c r="D32" s="13" t="n">
        <f aca="false">IFERROR(AVERAGEIF(Checklist!$B$5:$B$38,$A32,Checklist!$I$5:$I$38),0)</f>
        <v>0</v>
      </c>
    </row>
    <row r="33" customFormat="false" ht="15" hidden="false" customHeight="false" outlineLevel="0" collapsed="false">
      <c r="A33" s="12" t="s">
        <v>40</v>
      </c>
      <c r="B33" s="8" t="n">
        <f aca="false">COUNTIF(Checklist!$B$5:$B$38,$A33)</f>
        <v>4</v>
      </c>
      <c r="C33" s="8" t="n">
        <f aca="false">COUNTIFS(Checklist!$B$5:$B$38,$A33,Checklist!$H$5:$H$38,"Selesai")</f>
        <v>0</v>
      </c>
      <c r="D33" s="13" t="n">
        <f aca="false">IFERROR(AVERAGEIF(Checklist!$B$5:$B$38,$A33,Checklist!$I$5:$I$38),0)</f>
        <v>0</v>
      </c>
    </row>
    <row r="34" customFormat="false" ht="15" hidden="false" customHeight="false" outlineLevel="0" collapsed="false">
      <c r="A34" s="12" t="s">
        <v>41</v>
      </c>
      <c r="B34" s="8" t="n">
        <f aca="false">COUNTIF(Checklist!$B$5:$B$38,$A34)</f>
        <v>4</v>
      </c>
      <c r="C34" s="8" t="n">
        <f aca="false">COUNTIFS(Checklist!$B$5:$B$38,$A34,Checklist!$H$5:$H$38,"Selesai")</f>
        <v>0</v>
      </c>
      <c r="D34" s="13" t="n">
        <f aca="false">IFERROR(AVERAGEIF(Checklist!$B$5:$B$38,$A34,Checklist!$I$5:$I$38),0)</f>
        <v>0</v>
      </c>
    </row>
    <row r="35" customFormat="false" ht="15" hidden="false" customHeight="false" outlineLevel="0" collapsed="false">
      <c r="A35" s="12" t="s">
        <v>42</v>
      </c>
      <c r="B35" s="8" t="n">
        <f aca="false">COUNTIF(Checklist!$B$5:$B$38,$A35)</f>
        <v>4</v>
      </c>
      <c r="C35" s="8" t="n">
        <f aca="false">COUNTIFS(Checklist!$B$5:$B$38,$A35,Checklist!$H$5:$H$38,"Selesai")</f>
        <v>0</v>
      </c>
      <c r="D35" s="13" t="n">
        <f aca="false">IFERROR(AVERAGEIF(Checklist!$B$5:$B$38,$A35,Checklist!$I$5:$I$38),0)</f>
        <v>0</v>
      </c>
    </row>
    <row r="36" customFormat="false" ht="15" hidden="false" customHeight="false" outlineLevel="0" collapsed="false">
      <c r="A36" s="12" t="s">
        <v>43</v>
      </c>
      <c r="B36" s="8" t="n">
        <f aca="false">COUNTIF(Checklist!$B$5:$B$38,$A36)</f>
        <v>4</v>
      </c>
      <c r="C36" s="8" t="n">
        <f aca="false">COUNTIFS(Checklist!$B$5:$B$38,$A36,Checklist!$H$5:$H$38,"Selesai")</f>
        <v>0</v>
      </c>
      <c r="D36" s="13" t="n">
        <f aca="false">IFERROR(AVERAGEIF(Checklist!$B$5:$B$38,$A36,Checklist!$I$5:$I$38),0)</f>
        <v>0</v>
      </c>
    </row>
    <row r="38" customFormat="false" ht="18.75" hidden="false" customHeight="true" outlineLevel="0" collapsed="false">
      <c r="A38" s="4" t="s">
        <v>44</v>
      </c>
      <c r="B38" s="4"/>
      <c r="C38" s="4"/>
      <c r="D38" s="4"/>
      <c r="E38" s="4"/>
      <c r="F38" s="4"/>
    </row>
    <row r="39" customFormat="false" ht="15" hidden="false" customHeight="false" outlineLevel="0" collapsed="false">
      <c r="A39" s="5" t="s">
        <v>45</v>
      </c>
      <c r="B39" s="14" t="n">
        <v>150000</v>
      </c>
    </row>
    <row r="40" customFormat="false" ht="15" hidden="false" customHeight="false" outlineLevel="0" collapsed="false">
      <c r="A40" s="5" t="s">
        <v>46</v>
      </c>
      <c r="B40" s="14" t="n">
        <v>42000</v>
      </c>
    </row>
    <row r="41" customFormat="false" ht="15" hidden="false" customHeight="false" outlineLevel="0" collapsed="false">
      <c r="A41" s="15" t="s">
        <v>47</v>
      </c>
      <c r="B41" s="16" t="n">
        <f aca="false">B39-B40</f>
        <v>108000</v>
      </c>
    </row>
    <row r="42" customFormat="false" ht="15" hidden="false" customHeight="false" outlineLevel="0" collapsed="false">
      <c r="A42" s="5" t="s">
        <v>48</v>
      </c>
      <c r="B42" s="13" t="n">
        <f aca="false">IFERROR(B40/B39,0)</f>
        <v>0.28</v>
      </c>
    </row>
    <row r="44" customFormat="false" ht="15" hidden="false" customHeight="false" outlineLevel="0" collapsed="false">
      <c r="A44" s="17" t="str">
        <f aca="false">IF(Checklist!I40&gt;=1,"STATUS: Semua aktiviti selesai.","STATUS: Projek "&amp;TEXT(Checklist!I40,"0%")&amp;" siap. Pematuhan Syariah "&amp;TEXT(Syariah!D23,"0%")&amp;". Risiko tinggi: "&amp;Risiko!F14&amp;".")</f>
        <v>STATUS: Projek 6% siap. Pematuhan Syariah 7%. Risiko tinggi: 0.</v>
      </c>
      <c r="B44" s="17"/>
      <c r="C44" s="17"/>
      <c r="D44" s="17"/>
      <c r="E44" s="17"/>
      <c r="F44" s="17"/>
    </row>
    <row r="46" customFormat="false" ht="15" hidden="false" customHeight="true" outlineLevel="0" collapsed="false">
      <c r="A46" s="18" t="s">
        <v>49</v>
      </c>
      <c r="B46" s="18"/>
      <c r="C46" s="18"/>
      <c r="D46" s="18"/>
      <c r="E46" s="18"/>
      <c r="F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8"/>
    </row>
  </sheetData>
  <mergeCells count="17">
    <mergeCell ref="A1:F1"/>
    <mergeCell ref="A2:F2"/>
    <mergeCell ref="A4:F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F15"/>
    <mergeCell ref="A27:F27"/>
    <mergeCell ref="A38:F38"/>
    <mergeCell ref="A44:F44"/>
    <mergeCell ref="A46:F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6"/>
    <col collapsed="false" customWidth="true" hidden="false" outlineLevel="0" max="3" min="3" style="1" width="46"/>
    <col collapsed="false" customWidth="true" hidden="false" outlineLevel="0" max="4" min="4" style="1" width="30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8" min="7" style="1" width="16"/>
    <col collapsed="false" customWidth="true" hidden="false" outlineLevel="0" max="9" min="9" style="1" width="11"/>
    <col collapsed="false" customWidth="true" hidden="false" outlineLevel="0" max="10" min="10" style="1" width="30"/>
  </cols>
  <sheetData>
    <row r="1" customFormat="false" ht="27.75" hidden="false" customHeight="true" outlineLevel="0" collapsed="false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4" hidden="false" customHeight="true" outlineLevel="0" collapsed="false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31.5" hidden="false" customHeight="true" outlineLevel="0" collapsed="false">
      <c r="A4" s="11" t="s">
        <v>52</v>
      </c>
      <c r="B4" s="11" t="s">
        <v>33</v>
      </c>
      <c r="C4" s="11" t="s">
        <v>53</v>
      </c>
      <c r="D4" s="11" t="s">
        <v>54</v>
      </c>
      <c r="E4" s="11" t="s">
        <v>55</v>
      </c>
      <c r="F4" s="11" t="s">
        <v>56</v>
      </c>
      <c r="G4" s="11" t="s">
        <v>57</v>
      </c>
      <c r="H4" s="11" t="s">
        <v>58</v>
      </c>
      <c r="I4" s="11" t="s">
        <v>35</v>
      </c>
      <c r="J4" s="11" t="s">
        <v>59</v>
      </c>
    </row>
    <row r="5" customFormat="false" ht="15" hidden="false" customHeight="false" outlineLevel="0" collapsed="false">
      <c r="A5" s="8" t="n">
        <v>1</v>
      </c>
      <c r="B5" s="19" t="s">
        <v>36</v>
      </c>
      <c r="C5" s="19" t="s">
        <v>60</v>
      </c>
      <c r="D5" s="19" t="s">
        <v>61</v>
      </c>
      <c r="E5" s="20" t="s">
        <v>62</v>
      </c>
      <c r="F5" s="21" t="s">
        <v>18</v>
      </c>
      <c r="G5" s="21" t="s">
        <v>63</v>
      </c>
      <c r="H5" s="20" t="s">
        <v>24</v>
      </c>
      <c r="I5" s="13" t="n">
        <f aca="false">IF(H5="Selesai",1,IF(H5="Dalam Proses",0.5,IF(H5="Tidak Berkaitan","",0)))</f>
        <v>1</v>
      </c>
      <c r="J5" s="22" t="s">
        <v>64</v>
      </c>
    </row>
    <row r="6" customFormat="false" ht="23.85" hidden="false" customHeight="false" outlineLevel="0" collapsed="false">
      <c r="A6" s="8" t="n">
        <v>2</v>
      </c>
      <c r="B6" s="19" t="s">
        <v>36</v>
      </c>
      <c r="C6" s="19" t="s">
        <v>65</v>
      </c>
      <c r="D6" s="19" t="s">
        <v>66</v>
      </c>
      <c r="E6" s="20"/>
      <c r="F6" s="21"/>
      <c r="G6" s="21"/>
      <c r="H6" s="20" t="s">
        <v>67</v>
      </c>
      <c r="I6" s="13" t="n">
        <f aca="false">IF(H6="Selesai",1,IF(H6="Dalam Proses",0.5,IF(H6="Tidak Berkaitan","",0)))</f>
        <v>0.5</v>
      </c>
      <c r="J6" s="22"/>
    </row>
    <row r="7" customFormat="false" ht="15" hidden="false" customHeight="false" outlineLevel="0" collapsed="false">
      <c r="A7" s="8" t="n">
        <v>3</v>
      </c>
      <c r="B7" s="19" t="s">
        <v>36</v>
      </c>
      <c r="C7" s="19" t="s">
        <v>68</v>
      </c>
      <c r="D7" s="19" t="s">
        <v>69</v>
      </c>
      <c r="E7" s="20"/>
      <c r="F7" s="21"/>
      <c r="G7" s="21"/>
      <c r="H7" s="20" t="s">
        <v>67</v>
      </c>
      <c r="I7" s="13" t="n">
        <f aca="false">IF(H7="Selesai",1,IF(H7="Dalam Proses",0.5,IF(H7="Tidak Berkaitan","",0)))</f>
        <v>0.5</v>
      </c>
      <c r="J7" s="22"/>
    </row>
    <row r="8" customFormat="false" ht="15" hidden="false" customHeight="false" outlineLevel="0" collapsed="false">
      <c r="A8" s="8" t="n">
        <v>4</v>
      </c>
      <c r="B8" s="19" t="s">
        <v>36</v>
      </c>
      <c r="C8" s="19" t="s">
        <v>70</v>
      </c>
      <c r="D8" s="19" t="s">
        <v>71</v>
      </c>
      <c r="E8" s="20"/>
      <c r="F8" s="21"/>
      <c r="G8" s="21"/>
      <c r="H8" s="20" t="s">
        <v>72</v>
      </c>
      <c r="I8" s="13" t="n">
        <f aca="false">IF(H8="Selesai",1,IF(H8="Dalam Proses",0.5,IF(H8="Tidak Berkaitan","",0)))</f>
        <v>0</v>
      </c>
      <c r="J8" s="22"/>
    </row>
    <row r="9" customFormat="false" ht="15" hidden="false" customHeight="false" outlineLevel="0" collapsed="false">
      <c r="A9" s="8" t="n">
        <v>5</v>
      </c>
      <c r="B9" s="19" t="s">
        <v>36</v>
      </c>
      <c r="C9" s="19" t="s">
        <v>73</v>
      </c>
      <c r="D9" s="19" t="s">
        <v>74</v>
      </c>
      <c r="E9" s="20"/>
      <c r="F9" s="21"/>
      <c r="G9" s="21"/>
      <c r="H9" s="20" t="s">
        <v>72</v>
      </c>
      <c r="I9" s="13" t="n">
        <f aca="false">IF(H9="Selesai",1,IF(H9="Dalam Proses",0.5,IF(H9="Tidak Berkaitan","",0)))</f>
        <v>0</v>
      </c>
      <c r="J9" s="22"/>
    </row>
    <row r="10" customFormat="false" ht="23.85" hidden="false" customHeight="false" outlineLevel="0" collapsed="false">
      <c r="A10" s="8" t="n">
        <v>6</v>
      </c>
      <c r="B10" s="19" t="s">
        <v>37</v>
      </c>
      <c r="C10" s="19" t="s">
        <v>75</v>
      </c>
      <c r="D10" s="19" t="s">
        <v>76</v>
      </c>
      <c r="E10" s="20"/>
      <c r="F10" s="21"/>
      <c r="G10" s="21"/>
      <c r="H10" s="20" t="s">
        <v>72</v>
      </c>
      <c r="I10" s="13" t="n">
        <f aca="false">IF(H10="Selesai",1,IF(H10="Dalam Proses",0.5,IF(H10="Tidak Berkaitan","",0)))</f>
        <v>0</v>
      </c>
      <c r="J10" s="22"/>
    </row>
    <row r="11" customFormat="false" ht="15" hidden="false" customHeight="false" outlineLevel="0" collapsed="false">
      <c r="A11" s="8" t="n">
        <v>7</v>
      </c>
      <c r="B11" s="19" t="s">
        <v>37</v>
      </c>
      <c r="C11" s="19" t="s">
        <v>77</v>
      </c>
      <c r="D11" s="19" t="s">
        <v>78</v>
      </c>
      <c r="E11" s="20"/>
      <c r="F11" s="21"/>
      <c r="G11" s="21"/>
      <c r="H11" s="20" t="s">
        <v>72</v>
      </c>
      <c r="I11" s="13" t="n">
        <f aca="false">IF(H11="Selesai",1,IF(H11="Dalam Proses",0.5,IF(H11="Tidak Berkaitan","",0)))</f>
        <v>0</v>
      </c>
      <c r="J11" s="22"/>
    </row>
    <row r="12" customFormat="false" ht="23.85" hidden="false" customHeight="false" outlineLevel="0" collapsed="false">
      <c r="A12" s="8" t="n">
        <v>8</v>
      </c>
      <c r="B12" s="19" t="s">
        <v>37</v>
      </c>
      <c r="C12" s="19" t="s">
        <v>79</v>
      </c>
      <c r="D12" s="19" t="s">
        <v>80</v>
      </c>
      <c r="E12" s="20"/>
      <c r="F12" s="21"/>
      <c r="G12" s="21"/>
      <c r="H12" s="20" t="s">
        <v>72</v>
      </c>
      <c r="I12" s="13" t="n">
        <f aca="false">IF(H12="Selesai",1,IF(H12="Dalam Proses",0.5,IF(H12="Tidak Berkaitan","",0)))</f>
        <v>0</v>
      </c>
      <c r="J12" s="22"/>
    </row>
    <row r="13" customFormat="false" ht="15" hidden="false" customHeight="false" outlineLevel="0" collapsed="false">
      <c r="A13" s="8" t="n">
        <v>9</v>
      </c>
      <c r="B13" s="19" t="s">
        <v>37</v>
      </c>
      <c r="C13" s="19" t="s">
        <v>81</v>
      </c>
      <c r="D13" s="19" t="s">
        <v>82</v>
      </c>
      <c r="E13" s="20"/>
      <c r="F13" s="21"/>
      <c r="G13" s="21"/>
      <c r="H13" s="20" t="s">
        <v>72</v>
      </c>
      <c r="I13" s="13" t="n">
        <f aca="false">IF(H13="Selesai",1,IF(H13="Dalam Proses",0.5,IF(H13="Tidak Berkaitan","",0)))</f>
        <v>0</v>
      </c>
      <c r="J13" s="22"/>
    </row>
    <row r="14" customFormat="false" ht="15" hidden="false" customHeight="false" outlineLevel="0" collapsed="false">
      <c r="A14" s="8" t="n">
        <v>10</v>
      </c>
      <c r="B14" s="19" t="s">
        <v>38</v>
      </c>
      <c r="C14" s="19" t="s">
        <v>83</v>
      </c>
      <c r="D14" s="19" t="s">
        <v>84</v>
      </c>
      <c r="E14" s="20"/>
      <c r="F14" s="21"/>
      <c r="G14" s="21"/>
      <c r="H14" s="20" t="s">
        <v>72</v>
      </c>
      <c r="I14" s="13" t="n">
        <f aca="false">IF(H14="Selesai",1,IF(H14="Dalam Proses",0.5,IF(H14="Tidak Berkaitan","",0)))</f>
        <v>0</v>
      </c>
      <c r="J14" s="22"/>
    </row>
    <row r="15" customFormat="false" ht="15" hidden="false" customHeight="false" outlineLevel="0" collapsed="false">
      <c r="A15" s="8" t="n">
        <v>11</v>
      </c>
      <c r="B15" s="19" t="s">
        <v>38</v>
      </c>
      <c r="C15" s="19" t="s">
        <v>85</v>
      </c>
      <c r="D15" s="19" t="s">
        <v>86</v>
      </c>
      <c r="E15" s="20"/>
      <c r="F15" s="21"/>
      <c r="G15" s="21"/>
      <c r="H15" s="20" t="s">
        <v>72</v>
      </c>
      <c r="I15" s="13" t="n">
        <f aca="false">IF(H15="Selesai",1,IF(H15="Dalam Proses",0.5,IF(H15="Tidak Berkaitan","",0)))</f>
        <v>0</v>
      </c>
      <c r="J15" s="22"/>
    </row>
    <row r="16" customFormat="false" ht="15" hidden="false" customHeight="false" outlineLevel="0" collapsed="false">
      <c r="A16" s="8" t="n">
        <v>12</v>
      </c>
      <c r="B16" s="19" t="s">
        <v>38</v>
      </c>
      <c r="C16" s="19" t="s">
        <v>87</v>
      </c>
      <c r="D16" s="19" t="s">
        <v>88</v>
      </c>
      <c r="E16" s="20"/>
      <c r="F16" s="21"/>
      <c r="G16" s="21"/>
      <c r="H16" s="20" t="s">
        <v>72</v>
      </c>
      <c r="I16" s="13" t="n">
        <f aca="false">IF(H16="Selesai",1,IF(H16="Dalam Proses",0.5,IF(H16="Tidak Berkaitan","",0)))</f>
        <v>0</v>
      </c>
      <c r="J16" s="22"/>
    </row>
    <row r="17" customFormat="false" ht="15" hidden="false" customHeight="false" outlineLevel="0" collapsed="false">
      <c r="A17" s="8" t="n">
        <v>13</v>
      </c>
      <c r="B17" s="19" t="s">
        <v>38</v>
      </c>
      <c r="C17" s="19" t="s">
        <v>89</v>
      </c>
      <c r="D17" s="19" t="s">
        <v>90</v>
      </c>
      <c r="E17" s="20"/>
      <c r="F17" s="21"/>
      <c r="G17" s="21"/>
      <c r="H17" s="20" t="s">
        <v>72</v>
      </c>
      <c r="I17" s="13" t="n">
        <f aca="false">IF(H17="Selesai",1,IF(H17="Dalam Proses",0.5,IF(H17="Tidak Berkaitan","",0)))</f>
        <v>0</v>
      </c>
      <c r="J17" s="22"/>
    </row>
    <row r="18" customFormat="false" ht="15" hidden="false" customHeight="false" outlineLevel="0" collapsed="false">
      <c r="A18" s="8" t="n">
        <v>14</v>
      </c>
      <c r="B18" s="19" t="s">
        <v>38</v>
      </c>
      <c r="C18" s="19" t="s">
        <v>91</v>
      </c>
      <c r="D18" s="19" t="s">
        <v>92</v>
      </c>
      <c r="E18" s="20"/>
      <c r="F18" s="21"/>
      <c r="G18" s="21"/>
      <c r="H18" s="20" t="s">
        <v>72</v>
      </c>
      <c r="I18" s="13" t="n">
        <f aca="false">IF(H18="Selesai",1,IF(H18="Dalam Proses",0.5,IF(H18="Tidak Berkaitan","",0)))</f>
        <v>0</v>
      </c>
      <c r="J18" s="22"/>
    </row>
    <row r="19" customFormat="false" ht="15" hidden="false" customHeight="false" outlineLevel="0" collapsed="false">
      <c r="A19" s="8" t="n">
        <v>15</v>
      </c>
      <c r="B19" s="19" t="s">
        <v>39</v>
      </c>
      <c r="C19" s="19" t="s">
        <v>93</v>
      </c>
      <c r="D19" s="19" t="s">
        <v>94</v>
      </c>
      <c r="E19" s="20"/>
      <c r="F19" s="21"/>
      <c r="G19" s="21"/>
      <c r="H19" s="20" t="s">
        <v>72</v>
      </c>
      <c r="I19" s="13" t="n">
        <f aca="false">IF(H19="Selesai",1,IF(H19="Dalam Proses",0.5,IF(H19="Tidak Berkaitan","",0)))</f>
        <v>0</v>
      </c>
      <c r="J19" s="22"/>
    </row>
    <row r="20" customFormat="false" ht="15" hidden="false" customHeight="false" outlineLevel="0" collapsed="false">
      <c r="A20" s="8" t="n">
        <v>16</v>
      </c>
      <c r="B20" s="19" t="s">
        <v>39</v>
      </c>
      <c r="C20" s="19" t="s">
        <v>95</v>
      </c>
      <c r="D20" s="19" t="s">
        <v>96</v>
      </c>
      <c r="E20" s="20"/>
      <c r="F20" s="21"/>
      <c r="G20" s="21"/>
      <c r="H20" s="20" t="s">
        <v>72</v>
      </c>
      <c r="I20" s="13" t="n">
        <f aca="false">IF(H20="Selesai",1,IF(H20="Dalam Proses",0.5,IF(H20="Tidak Berkaitan","",0)))</f>
        <v>0</v>
      </c>
      <c r="J20" s="22"/>
    </row>
    <row r="21" customFormat="false" ht="15" hidden="false" customHeight="false" outlineLevel="0" collapsed="false">
      <c r="A21" s="8" t="n">
        <v>17</v>
      </c>
      <c r="B21" s="19" t="s">
        <v>39</v>
      </c>
      <c r="C21" s="19" t="s">
        <v>97</v>
      </c>
      <c r="D21" s="19" t="s">
        <v>98</v>
      </c>
      <c r="E21" s="20"/>
      <c r="F21" s="21"/>
      <c r="G21" s="21"/>
      <c r="H21" s="20" t="s">
        <v>72</v>
      </c>
      <c r="I21" s="13" t="n">
        <f aca="false">IF(H21="Selesai",1,IF(H21="Dalam Proses",0.5,IF(H21="Tidak Berkaitan","",0)))</f>
        <v>0</v>
      </c>
      <c r="J21" s="22"/>
    </row>
    <row r="22" customFormat="false" ht="15" hidden="false" customHeight="false" outlineLevel="0" collapsed="false">
      <c r="A22" s="8" t="n">
        <v>18</v>
      </c>
      <c r="B22" s="19" t="s">
        <v>39</v>
      </c>
      <c r="C22" s="19" t="s">
        <v>99</v>
      </c>
      <c r="D22" s="19" t="s">
        <v>100</v>
      </c>
      <c r="E22" s="20"/>
      <c r="F22" s="21"/>
      <c r="G22" s="21"/>
      <c r="H22" s="20" t="s">
        <v>72</v>
      </c>
      <c r="I22" s="13" t="n">
        <f aca="false">IF(H22="Selesai",1,IF(H22="Dalam Proses",0.5,IF(H22="Tidak Berkaitan","",0)))</f>
        <v>0</v>
      </c>
      <c r="J22" s="22"/>
    </row>
    <row r="23" customFormat="false" ht="15" hidden="false" customHeight="false" outlineLevel="0" collapsed="false">
      <c r="A23" s="8" t="n">
        <v>19</v>
      </c>
      <c r="B23" s="19" t="s">
        <v>40</v>
      </c>
      <c r="C23" s="19" t="s">
        <v>101</v>
      </c>
      <c r="D23" s="19" t="s">
        <v>102</v>
      </c>
      <c r="E23" s="20"/>
      <c r="F23" s="21"/>
      <c r="G23" s="21"/>
      <c r="H23" s="20" t="s">
        <v>72</v>
      </c>
      <c r="I23" s="13" t="n">
        <f aca="false">IF(H23="Selesai",1,IF(H23="Dalam Proses",0.5,IF(H23="Tidak Berkaitan","",0)))</f>
        <v>0</v>
      </c>
      <c r="J23" s="22"/>
    </row>
    <row r="24" customFormat="false" ht="15" hidden="false" customHeight="false" outlineLevel="0" collapsed="false">
      <c r="A24" s="8" t="n">
        <v>20</v>
      </c>
      <c r="B24" s="19" t="s">
        <v>40</v>
      </c>
      <c r="C24" s="19" t="s">
        <v>103</v>
      </c>
      <c r="D24" s="19" t="s">
        <v>104</v>
      </c>
      <c r="E24" s="20"/>
      <c r="F24" s="21"/>
      <c r="G24" s="21"/>
      <c r="H24" s="20" t="s">
        <v>72</v>
      </c>
      <c r="I24" s="13" t="n">
        <f aca="false">IF(H24="Selesai",1,IF(H24="Dalam Proses",0.5,IF(H24="Tidak Berkaitan","",0)))</f>
        <v>0</v>
      </c>
      <c r="J24" s="22"/>
    </row>
    <row r="25" customFormat="false" ht="15" hidden="false" customHeight="false" outlineLevel="0" collapsed="false">
      <c r="A25" s="8" t="n">
        <v>21</v>
      </c>
      <c r="B25" s="19" t="s">
        <v>40</v>
      </c>
      <c r="C25" s="19" t="s">
        <v>105</v>
      </c>
      <c r="D25" s="19" t="s">
        <v>106</v>
      </c>
      <c r="E25" s="20"/>
      <c r="F25" s="21"/>
      <c r="G25" s="21"/>
      <c r="H25" s="20" t="s">
        <v>72</v>
      </c>
      <c r="I25" s="13" t="n">
        <f aca="false">IF(H25="Selesai",1,IF(H25="Dalam Proses",0.5,IF(H25="Tidak Berkaitan","",0)))</f>
        <v>0</v>
      </c>
      <c r="J25" s="22"/>
    </row>
    <row r="26" customFormat="false" ht="15" hidden="false" customHeight="false" outlineLevel="0" collapsed="false">
      <c r="A26" s="8" t="n">
        <v>22</v>
      </c>
      <c r="B26" s="19" t="s">
        <v>40</v>
      </c>
      <c r="C26" s="19" t="s">
        <v>107</v>
      </c>
      <c r="D26" s="19" t="s">
        <v>108</v>
      </c>
      <c r="E26" s="20"/>
      <c r="F26" s="21"/>
      <c r="G26" s="21"/>
      <c r="H26" s="20" t="s">
        <v>72</v>
      </c>
      <c r="I26" s="13" t="n">
        <f aca="false">IF(H26="Selesai",1,IF(H26="Dalam Proses",0.5,IF(H26="Tidak Berkaitan","",0)))</f>
        <v>0</v>
      </c>
      <c r="J26" s="22"/>
    </row>
    <row r="27" customFormat="false" ht="15" hidden="false" customHeight="false" outlineLevel="0" collapsed="false">
      <c r="A27" s="8" t="n">
        <v>23</v>
      </c>
      <c r="B27" s="19" t="s">
        <v>41</v>
      </c>
      <c r="C27" s="19" t="s">
        <v>109</v>
      </c>
      <c r="D27" s="19" t="s">
        <v>110</v>
      </c>
      <c r="E27" s="20"/>
      <c r="F27" s="21"/>
      <c r="G27" s="21"/>
      <c r="H27" s="20" t="s">
        <v>72</v>
      </c>
      <c r="I27" s="13" t="n">
        <f aca="false">IF(H27="Selesai",1,IF(H27="Dalam Proses",0.5,IF(H27="Tidak Berkaitan","",0)))</f>
        <v>0</v>
      </c>
      <c r="J27" s="22"/>
    </row>
    <row r="28" customFormat="false" ht="23.85" hidden="false" customHeight="false" outlineLevel="0" collapsed="false">
      <c r="A28" s="8" t="n">
        <v>24</v>
      </c>
      <c r="B28" s="19" t="s">
        <v>41</v>
      </c>
      <c r="C28" s="19" t="s">
        <v>111</v>
      </c>
      <c r="D28" s="19" t="s">
        <v>112</v>
      </c>
      <c r="E28" s="20"/>
      <c r="F28" s="21"/>
      <c r="G28" s="21"/>
      <c r="H28" s="20" t="s">
        <v>72</v>
      </c>
      <c r="I28" s="13" t="n">
        <f aca="false">IF(H28="Selesai",1,IF(H28="Dalam Proses",0.5,IF(H28="Tidak Berkaitan","",0)))</f>
        <v>0</v>
      </c>
      <c r="J28" s="22"/>
    </row>
    <row r="29" customFormat="false" ht="23.85" hidden="false" customHeight="false" outlineLevel="0" collapsed="false">
      <c r="A29" s="8" t="n">
        <v>25</v>
      </c>
      <c r="B29" s="19" t="s">
        <v>41</v>
      </c>
      <c r="C29" s="19" t="s">
        <v>113</v>
      </c>
      <c r="D29" s="19" t="s">
        <v>114</v>
      </c>
      <c r="E29" s="20"/>
      <c r="F29" s="21"/>
      <c r="G29" s="21"/>
      <c r="H29" s="20" t="s">
        <v>72</v>
      </c>
      <c r="I29" s="13" t="n">
        <f aca="false">IF(H29="Selesai",1,IF(H29="Dalam Proses",0.5,IF(H29="Tidak Berkaitan","",0)))</f>
        <v>0</v>
      </c>
      <c r="J29" s="22"/>
    </row>
    <row r="30" customFormat="false" ht="23.85" hidden="false" customHeight="false" outlineLevel="0" collapsed="false">
      <c r="A30" s="8" t="n">
        <v>26</v>
      </c>
      <c r="B30" s="19" t="s">
        <v>41</v>
      </c>
      <c r="C30" s="19" t="s">
        <v>115</v>
      </c>
      <c r="D30" s="19" t="s">
        <v>116</v>
      </c>
      <c r="E30" s="20"/>
      <c r="F30" s="21"/>
      <c r="G30" s="21"/>
      <c r="H30" s="20" t="s">
        <v>72</v>
      </c>
      <c r="I30" s="13" t="n">
        <f aca="false">IF(H30="Selesai",1,IF(H30="Dalam Proses",0.5,IF(H30="Tidak Berkaitan","",0)))</f>
        <v>0</v>
      </c>
      <c r="J30" s="22"/>
    </row>
    <row r="31" customFormat="false" ht="15" hidden="false" customHeight="false" outlineLevel="0" collapsed="false">
      <c r="A31" s="8" t="n">
        <v>27</v>
      </c>
      <c r="B31" s="19" t="s">
        <v>42</v>
      </c>
      <c r="C31" s="19" t="s">
        <v>117</v>
      </c>
      <c r="D31" s="19" t="s">
        <v>118</v>
      </c>
      <c r="E31" s="20"/>
      <c r="F31" s="21"/>
      <c r="G31" s="21"/>
      <c r="H31" s="20" t="s">
        <v>72</v>
      </c>
      <c r="I31" s="13" t="n">
        <f aca="false">IF(H31="Selesai",1,IF(H31="Dalam Proses",0.5,IF(H31="Tidak Berkaitan","",0)))</f>
        <v>0</v>
      </c>
      <c r="J31" s="22"/>
    </row>
    <row r="32" customFormat="false" ht="15" hidden="false" customHeight="false" outlineLevel="0" collapsed="false">
      <c r="A32" s="8" t="n">
        <v>28</v>
      </c>
      <c r="B32" s="19" t="s">
        <v>42</v>
      </c>
      <c r="C32" s="19" t="s">
        <v>119</v>
      </c>
      <c r="D32" s="19" t="s">
        <v>120</v>
      </c>
      <c r="E32" s="20"/>
      <c r="F32" s="21"/>
      <c r="G32" s="21"/>
      <c r="H32" s="20" t="s">
        <v>72</v>
      </c>
      <c r="I32" s="13" t="n">
        <f aca="false">IF(H32="Selesai",1,IF(H32="Dalam Proses",0.5,IF(H32="Tidak Berkaitan","",0)))</f>
        <v>0</v>
      </c>
      <c r="J32" s="22"/>
    </row>
    <row r="33" customFormat="false" ht="15" hidden="false" customHeight="false" outlineLevel="0" collapsed="false">
      <c r="A33" s="8" t="n">
        <v>29</v>
      </c>
      <c r="B33" s="19" t="s">
        <v>42</v>
      </c>
      <c r="C33" s="19" t="s">
        <v>121</v>
      </c>
      <c r="D33" s="19" t="s">
        <v>122</v>
      </c>
      <c r="E33" s="20"/>
      <c r="F33" s="21"/>
      <c r="G33" s="21"/>
      <c r="H33" s="20" t="s">
        <v>72</v>
      </c>
      <c r="I33" s="13" t="n">
        <f aca="false">IF(H33="Selesai",1,IF(H33="Dalam Proses",0.5,IF(H33="Tidak Berkaitan","",0)))</f>
        <v>0</v>
      </c>
      <c r="J33" s="22"/>
    </row>
    <row r="34" customFormat="false" ht="15" hidden="false" customHeight="false" outlineLevel="0" collapsed="false">
      <c r="A34" s="8" t="n">
        <v>30</v>
      </c>
      <c r="B34" s="19" t="s">
        <v>42</v>
      </c>
      <c r="C34" s="19" t="s">
        <v>123</v>
      </c>
      <c r="D34" s="19" t="s">
        <v>124</v>
      </c>
      <c r="E34" s="20"/>
      <c r="F34" s="21"/>
      <c r="G34" s="21"/>
      <c r="H34" s="20" t="s">
        <v>72</v>
      </c>
      <c r="I34" s="13" t="n">
        <f aca="false">IF(H34="Selesai",1,IF(H34="Dalam Proses",0.5,IF(H34="Tidak Berkaitan","",0)))</f>
        <v>0</v>
      </c>
      <c r="J34" s="22"/>
    </row>
    <row r="35" customFormat="false" ht="15" hidden="false" customHeight="false" outlineLevel="0" collapsed="false">
      <c r="A35" s="8" t="n">
        <v>31</v>
      </c>
      <c r="B35" s="19" t="s">
        <v>43</v>
      </c>
      <c r="C35" s="19" t="s">
        <v>125</v>
      </c>
      <c r="D35" s="19" t="s">
        <v>126</v>
      </c>
      <c r="E35" s="20"/>
      <c r="F35" s="21"/>
      <c r="G35" s="21"/>
      <c r="H35" s="20" t="s">
        <v>72</v>
      </c>
      <c r="I35" s="13" t="n">
        <f aca="false">IF(H35="Selesai",1,IF(H35="Dalam Proses",0.5,IF(H35="Tidak Berkaitan","",0)))</f>
        <v>0</v>
      </c>
      <c r="J35" s="22"/>
    </row>
    <row r="36" customFormat="false" ht="23.85" hidden="false" customHeight="false" outlineLevel="0" collapsed="false">
      <c r="A36" s="8" t="n">
        <v>32</v>
      </c>
      <c r="B36" s="19" t="s">
        <v>43</v>
      </c>
      <c r="C36" s="19" t="s">
        <v>127</v>
      </c>
      <c r="D36" s="19" t="s">
        <v>128</v>
      </c>
      <c r="E36" s="20"/>
      <c r="F36" s="21"/>
      <c r="G36" s="21"/>
      <c r="H36" s="20" t="s">
        <v>72</v>
      </c>
      <c r="I36" s="13" t="n">
        <f aca="false">IF(H36="Selesai",1,IF(H36="Dalam Proses",0.5,IF(H36="Tidak Berkaitan","",0)))</f>
        <v>0</v>
      </c>
      <c r="J36" s="22"/>
    </row>
    <row r="37" customFormat="false" ht="15" hidden="false" customHeight="false" outlineLevel="0" collapsed="false">
      <c r="A37" s="8" t="n">
        <v>33</v>
      </c>
      <c r="B37" s="19" t="s">
        <v>43</v>
      </c>
      <c r="C37" s="19" t="s">
        <v>129</v>
      </c>
      <c r="D37" s="19" t="s">
        <v>130</v>
      </c>
      <c r="E37" s="20"/>
      <c r="F37" s="21"/>
      <c r="G37" s="21"/>
      <c r="H37" s="20" t="s">
        <v>72</v>
      </c>
      <c r="I37" s="13" t="n">
        <f aca="false">IF(H37="Selesai",1,IF(H37="Dalam Proses",0.5,IF(H37="Tidak Berkaitan","",0)))</f>
        <v>0</v>
      </c>
      <c r="J37" s="22"/>
    </row>
    <row r="38" customFormat="false" ht="23.85" hidden="false" customHeight="false" outlineLevel="0" collapsed="false">
      <c r="A38" s="8" t="n">
        <v>34</v>
      </c>
      <c r="B38" s="19" t="s">
        <v>43</v>
      </c>
      <c r="C38" s="19" t="s">
        <v>131</v>
      </c>
      <c r="D38" s="19" t="s">
        <v>132</v>
      </c>
      <c r="E38" s="20"/>
      <c r="F38" s="21"/>
      <c r="G38" s="21"/>
      <c r="H38" s="20" t="s">
        <v>72</v>
      </c>
      <c r="I38" s="13" t="n">
        <f aca="false">IF(H38="Selesai",1,IF(H38="Dalam Proses",0.5,IF(H38="Tidak Berkaitan","",0)))</f>
        <v>0</v>
      </c>
      <c r="J38" s="22"/>
    </row>
    <row r="40" customFormat="false" ht="17.35" hidden="false" customHeight="false" outlineLevel="0" collapsed="false">
      <c r="C40" s="15" t="s">
        <v>133</v>
      </c>
      <c r="I40" s="7" t="n">
        <f aca="false">IFERROR(AVERAGE(I5:I38),0)</f>
        <v>0.0588235294117647</v>
      </c>
    </row>
  </sheetData>
  <mergeCells count="2">
    <mergeCell ref="A1:J1"/>
    <mergeCell ref="A2:J2"/>
  </mergeCells>
  <dataValidations count="1">
    <dataValidation allowBlank="true" errorStyle="stop" operator="between" showDropDown="false" showErrorMessage="false" showInputMessage="false" sqref="H5:H38" type="list">
      <formula1>"Belum Mula,Dalam Proses,Selesai,Tergendala,Tidak Berkaitan"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2"/>
    <col collapsed="false" customWidth="true" hidden="false" outlineLevel="0" max="3" min="3" style="1" width="30"/>
    <col collapsed="false" customWidth="true" hidden="false" outlineLevel="0" max="4" min="4" style="1" width="18"/>
    <col collapsed="false" customWidth="true" hidden="false" outlineLevel="0" max="5" min="5" style="1" width="28"/>
    <col collapsed="false" customWidth="true" hidden="false" outlineLevel="0" max="6" min="6" style="1" width="34"/>
  </cols>
  <sheetData>
    <row r="1" customFormat="false" ht="27.75" hidden="false" customHeight="true" outlineLevel="0" collapsed="false">
      <c r="A1" s="2" t="s">
        <v>134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135</v>
      </c>
      <c r="B2" s="3"/>
      <c r="C2" s="3"/>
      <c r="D2" s="3"/>
      <c r="E2" s="3"/>
      <c r="F2" s="3"/>
    </row>
    <row r="4" customFormat="false" ht="31.5" hidden="false" customHeight="true" outlineLevel="0" collapsed="false">
      <c r="A4" s="11" t="s">
        <v>52</v>
      </c>
      <c r="B4" s="11" t="s">
        <v>136</v>
      </c>
      <c r="C4" s="11" t="s">
        <v>137</v>
      </c>
      <c r="D4" s="11" t="s">
        <v>138</v>
      </c>
      <c r="E4" s="11" t="s">
        <v>139</v>
      </c>
      <c r="F4" s="11" t="s">
        <v>140</v>
      </c>
    </row>
    <row r="5" customFormat="false" ht="23.85" hidden="false" customHeight="false" outlineLevel="0" collapsed="false">
      <c r="A5" s="8" t="n">
        <v>1</v>
      </c>
      <c r="B5" s="19" t="s">
        <v>141</v>
      </c>
      <c r="C5" s="19" t="s">
        <v>142</v>
      </c>
      <c r="D5" s="20" t="s">
        <v>143</v>
      </c>
      <c r="E5" s="22" t="s">
        <v>76</v>
      </c>
      <c r="F5" s="22" t="s">
        <v>144</v>
      </c>
    </row>
    <row r="6" customFormat="false" ht="15" hidden="false" customHeight="false" outlineLevel="0" collapsed="false">
      <c r="A6" s="8" t="n">
        <v>2</v>
      </c>
      <c r="B6" s="19" t="s">
        <v>145</v>
      </c>
      <c r="C6" s="19" t="s">
        <v>146</v>
      </c>
      <c r="D6" s="20" t="s">
        <v>147</v>
      </c>
      <c r="E6" s="22"/>
      <c r="F6" s="22"/>
    </row>
    <row r="7" customFormat="false" ht="15" hidden="false" customHeight="false" outlineLevel="0" collapsed="false">
      <c r="A7" s="8" t="n">
        <v>3</v>
      </c>
      <c r="B7" s="19" t="s">
        <v>148</v>
      </c>
      <c r="C7" s="19" t="s">
        <v>149</v>
      </c>
      <c r="D7" s="20" t="s">
        <v>147</v>
      </c>
      <c r="E7" s="22"/>
      <c r="F7" s="22"/>
    </row>
    <row r="8" customFormat="false" ht="23.85" hidden="false" customHeight="false" outlineLevel="0" collapsed="false">
      <c r="A8" s="8" t="n">
        <v>4</v>
      </c>
      <c r="B8" s="19" t="s">
        <v>150</v>
      </c>
      <c r="C8" s="19" t="s">
        <v>151</v>
      </c>
      <c r="D8" s="20" t="s">
        <v>147</v>
      </c>
      <c r="E8" s="22"/>
      <c r="F8" s="22"/>
    </row>
    <row r="9" customFormat="false" ht="15" hidden="false" customHeight="false" outlineLevel="0" collapsed="false">
      <c r="A9" s="8" t="n">
        <v>5</v>
      </c>
      <c r="B9" s="19" t="s">
        <v>152</v>
      </c>
      <c r="C9" s="19" t="s">
        <v>151</v>
      </c>
      <c r="D9" s="20" t="s">
        <v>147</v>
      </c>
      <c r="E9" s="22"/>
      <c r="F9" s="22"/>
    </row>
    <row r="10" customFormat="false" ht="23.85" hidden="false" customHeight="false" outlineLevel="0" collapsed="false">
      <c r="A10" s="8" t="n">
        <v>6</v>
      </c>
      <c r="B10" s="19" t="s">
        <v>153</v>
      </c>
      <c r="C10" s="19" t="s">
        <v>154</v>
      </c>
      <c r="D10" s="20" t="s">
        <v>147</v>
      </c>
      <c r="E10" s="22"/>
      <c r="F10" s="22"/>
    </row>
    <row r="11" customFormat="false" ht="15" hidden="false" customHeight="false" outlineLevel="0" collapsed="false">
      <c r="A11" s="8" t="n">
        <v>7</v>
      </c>
      <c r="B11" s="19" t="s">
        <v>155</v>
      </c>
      <c r="C11" s="19" t="s">
        <v>156</v>
      </c>
      <c r="D11" s="20" t="s">
        <v>147</v>
      </c>
      <c r="E11" s="22"/>
      <c r="F11" s="22"/>
    </row>
    <row r="12" customFormat="false" ht="15" hidden="false" customHeight="false" outlineLevel="0" collapsed="false">
      <c r="A12" s="8" t="n">
        <v>8</v>
      </c>
      <c r="B12" s="19" t="s">
        <v>157</v>
      </c>
      <c r="C12" s="19" t="s">
        <v>158</v>
      </c>
      <c r="D12" s="20" t="s">
        <v>147</v>
      </c>
      <c r="E12" s="22"/>
      <c r="F12" s="22"/>
    </row>
    <row r="13" customFormat="false" ht="15" hidden="false" customHeight="false" outlineLevel="0" collapsed="false">
      <c r="A13" s="8" t="n">
        <v>9</v>
      </c>
      <c r="B13" s="19" t="s">
        <v>159</v>
      </c>
      <c r="C13" s="19" t="s">
        <v>160</v>
      </c>
      <c r="D13" s="20" t="s">
        <v>147</v>
      </c>
      <c r="E13" s="22"/>
      <c r="F13" s="22"/>
    </row>
    <row r="14" customFormat="false" ht="15" hidden="false" customHeight="false" outlineLevel="0" collapsed="false">
      <c r="A14" s="8" t="n">
        <v>10</v>
      </c>
      <c r="B14" s="19" t="s">
        <v>161</v>
      </c>
      <c r="C14" s="19" t="s">
        <v>162</v>
      </c>
      <c r="D14" s="20" t="s">
        <v>147</v>
      </c>
      <c r="E14" s="22"/>
      <c r="F14" s="22"/>
    </row>
    <row r="15" customFormat="false" ht="23.85" hidden="false" customHeight="false" outlineLevel="0" collapsed="false">
      <c r="A15" s="8" t="n">
        <v>11</v>
      </c>
      <c r="B15" s="19" t="s">
        <v>163</v>
      </c>
      <c r="C15" s="19" t="s">
        <v>164</v>
      </c>
      <c r="D15" s="20" t="s">
        <v>147</v>
      </c>
      <c r="E15" s="22"/>
      <c r="F15" s="22"/>
    </row>
    <row r="16" customFormat="false" ht="15" hidden="false" customHeight="false" outlineLevel="0" collapsed="false">
      <c r="A16" s="8" t="n">
        <v>12</v>
      </c>
      <c r="B16" s="19" t="s">
        <v>165</v>
      </c>
      <c r="C16" s="19" t="s">
        <v>166</v>
      </c>
      <c r="D16" s="20" t="s">
        <v>147</v>
      </c>
      <c r="E16" s="22"/>
      <c r="F16" s="22"/>
    </row>
    <row r="17" customFormat="false" ht="15" hidden="false" customHeight="false" outlineLevel="0" collapsed="false">
      <c r="A17" s="8" t="n">
        <v>13</v>
      </c>
      <c r="B17" s="19" t="s">
        <v>167</v>
      </c>
      <c r="C17" s="19" t="s">
        <v>168</v>
      </c>
      <c r="D17" s="20" t="s">
        <v>147</v>
      </c>
      <c r="E17" s="22"/>
      <c r="F17" s="22"/>
    </row>
    <row r="18" customFormat="false" ht="15" hidden="false" customHeight="false" outlineLevel="0" collapsed="false">
      <c r="A18" s="8" t="n">
        <v>14</v>
      </c>
      <c r="B18" s="19" t="s">
        <v>169</v>
      </c>
      <c r="C18" s="19" t="s">
        <v>170</v>
      </c>
      <c r="D18" s="20" t="s">
        <v>147</v>
      </c>
      <c r="E18" s="22"/>
      <c r="F18" s="22"/>
    </row>
    <row r="19" customFormat="false" ht="15" hidden="false" customHeight="false" outlineLevel="0" collapsed="false">
      <c r="A19" s="8" t="n">
        <v>15</v>
      </c>
      <c r="B19" s="19" t="s">
        <v>171</v>
      </c>
      <c r="C19" s="19" t="s">
        <v>172</v>
      </c>
      <c r="D19" s="20" t="s">
        <v>147</v>
      </c>
      <c r="E19" s="22"/>
      <c r="F19" s="22"/>
    </row>
    <row r="21" customFormat="false" ht="15" hidden="false" customHeight="false" outlineLevel="0" collapsed="false">
      <c r="B21" s="15" t="s">
        <v>173</v>
      </c>
      <c r="D21" s="23" t="n">
        <f aca="false">COUNTIF(D5:D19,"Patuh")</f>
        <v>1</v>
      </c>
    </row>
    <row r="22" customFormat="false" ht="15" hidden="false" customHeight="false" outlineLevel="0" collapsed="false">
      <c r="B22" s="15" t="s">
        <v>174</v>
      </c>
      <c r="D22" s="23" t="n">
        <f aca="false">COUNTIF(D5:D19,"Tidak Patuh")+COUNTIF(D5:D19,"Perlu Semakan")</f>
        <v>14</v>
      </c>
    </row>
    <row r="23" customFormat="false" ht="17.35" hidden="false" customHeight="false" outlineLevel="0" collapsed="false">
      <c r="B23" s="15" t="s">
        <v>28</v>
      </c>
      <c r="D23" s="7" t="n">
        <f aca="false">IFERROR(COUNTIF(D5:D19,"Patuh")/(COUNTA(D5:D19)-COUNTIF(D5:D19,"Tidak Berkaitan")),0)</f>
        <v>0.0666666666666667</v>
      </c>
    </row>
    <row r="25" customFormat="false" ht="15" hidden="false" customHeight="true" outlineLevel="0" collapsed="false">
      <c r="A25" s="18" t="s">
        <v>175</v>
      </c>
      <c r="B25" s="18"/>
      <c r="C25" s="18"/>
      <c r="D25" s="18"/>
      <c r="E25" s="18"/>
      <c r="F25" s="18"/>
    </row>
    <row r="26" customFormat="false" ht="15" hidden="false" customHeight="false" outlineLevel="0" collapsed="false">
      <c r="A26" s="18"/>
      <c r="B26" s="18"/>
      <c r="C26" s="18"/>
      <c r="D26" s="18"/>
      <c r="E26" s="18"/>
      <c r="F26" s="18"/>
    </row>
  </sheetData>
  <mergeCells count="3">
    <mergeCell ref="A1:F1"/>
    <mergeCell ref="A2:F2"/>
    <mergeCell ref="A25:F26"/>
  </mergeCells>
  <dataValidations count="1">
    <dataValidation allowBlank="true" errorStyle="stop" operator="between" showDropDown="false" showErrorMessage="false" showInputMessage="false" sqref="D5:D19" type="list">
      <formula1>"Patuh,Tidak Patuh,Perlu Semakan,Tidak Berkaitan"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2"/>
    <col collapsed="false" customWidth="true" hidden="false" outlineLevel="0" max="3" min="3" style="1" width="34"/>
    <col collapsed="false" customWidth="true" hidden="false" outlineLevel="0" max="4" min="4" style="1" width="10"/>
    <col collapsed="false" customWidth="true" hidden="false" outlineLevel="0" max="5" min="5" style="1" width="20"/>
    <col collapsed="false" customWidth="true" hidden="false" outlineLevel="0" max="7" min="6" style="1" width="14"/>
    <col collapsed="false" customWidth="true" hidden="false" outlineLevel="0" max="8" min="8" style="1" width="16"/>
    <col collapsed="false" customWidth="true" hidden="false" outlineLevel="0" max="9" min="9" style="1" width="34"/>
  </cols>
  <sheetData>
    <row r="1" customFormat="false" ht="27.75" hidden="false" customHeight="true" outlineLevel="0" collapsed="false">
      <c r="A1" s="2" t="s">
        <v>176</v>
      </c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177</v>
      </c>
      <c r="B2" s="3"/>
      <c r="C2" s="3"/>
      <c r="D2" s="3"/>
      <c r="E2" s="3"/>
      <c r="F2" s="3"/>
      <c r="G2" s="3"/>
      <c r="H2" s="3"/>
      <c r="I2" s="3"/>
    </row>
    <row r="4" customFormat="false" ht="31.5" hidden="false" customHeight="true" outlineLevel="0" collapsed="false">
      <c r="A4" s="11" t="s">
        <v>52</v>
      </c>
      <c r="B4" s="11" t="s">
        <v>178</v>
      </c>
      <c r="C4" s="11" t="s">
        <v>179</v>
      </c>
      <c r="D4" s="11" t="s">
        <v>180</v>
      </c>
      <c r="E4" s="11" t="s">
        <v>181</v>
      </c>
      <c r="F4" s="11" t="s">
        <v>182</v>
      </c>
      <c r="G4" s="11" t="s">
        <v>183</v>
      </c>
      <c r="H4" s="11" t="s">
        <v>184</v>
      </c>
      <c r="I4" s="11" t="s">
        <v>59</v>
      </c>
    </row>
    <row r="5" customFormat="false" ht="23.85" hidden="false" customHeight="false" outlineLevel="0" collapsed="false">
      <c r="A5" s="8" t="n">
        <v>1</v>
      </c>
      <c r="B5" s="12" t="s">
        <v>185</v>
      </c>
      <c r="C5" s="12" t="s">
        <v>186</v>
      </c>
      <c r="D5" s="9" t="s">
        <v>187</v>
      </c>
      <c r="E5" s="19" t="s">
        <v>188</v>
      </c>
      <c r="F5" s="9" t="s">
        <v>189</v>
      </c>
      <c r="G5" s="20" t="s">
        <v>190</v>
      </c>
      <c r="H5" s="20" t="s">
        <v>191</v>
      </c>
      <c r="I5" s="22" t="s">
        <v>192</v>
      </c>
    </row>
    <row r="6" customFormat="false" ht="15" hidden="false" customHeight="false" outlineLevel="0" collapsed="false">
      <c r="A6" s="8" t="n">
        <v>2</v>
      </c>
      <c r="B6" s="12" t="s">
        <v>193</v>
      </c>
      <c r="C6" s="12" t="s">
        <v>194</v>
      </c>
      <c r="D6" s="9" t="s">
        <v>187</v>
      </c>
      <c r="E6" s="19" t="s">
        <v>195</v>
      </c>
      <c r="F6" s="9" t="s">
        <v>189</v>
      </c>
      <c r="G6" s="20" t="s">
        <v>196</v>
      </c>
      <c r="H6" s="20" t="s">
        <v>191</v>
      </c>
      <c r="I6" s="22"/>
    </row>
    <row r="7" customFormat="false" ht="15" hidden="false" customHeight="false" outlineLevel="0" collapsed="false">
      <c r="A7" s="8" t="n">
        <v>3</v>
      </c>
      <c r="B7" s="12" t="s">
        <v>197</v>
      </c>
      <c r="C7" s="12" t="s">
        <v>198</v>
      </c>
      <c r="D7" s="9" t="s">
        <v>199</v>
      </c>
      <c r="E7" s="19" t="s">
        <v>200</v>
      </c>
      <c r="F7" s="9" t="s">
        <v>189</v>
      </c>
      <c r="G7" s="20" t="s">
        <v>196</v>
      </c>
      <c r="H7" s="20" t="s">
        <v>191</v>
      </c>
      <c r="I7" s="22"/>
    </row>
    <row r="8" customFormat="false" ht="15" hidden="false" customHeight="false" outlineLevel="0" collapsed="false">
      <c r="A8" s="8" t="n">
        <v>4</v>
      </c>
      <c r="B8" s="12" t="s">
        <v>201</v>
      </c>
      <c r="C8" s="12" t="s">
        <v>202</v>
      </c>
      <c r="D8" s="9" t="s">
        <v>187</v>
      </c>
      <c r="E8" s="19" t="s">
        <v>203</v>
      </c>
      <c r="F8" s="9" t="s">
        <v>189</v>
      </c>
      <c r="G8" s="20" t="s">
        <v>196</v>
      </c>
      <c r="H8" s="20" t="s">
        <v>191</v>
      </c>
      <c r="I8" s="22"/>
    </row>
    <row r="9" customFormat="false" ht="15" hidden="false" customHeight="false" outlineLevel="0" collapsed="false">
      <c r="A9" s="8" t="n">
        <v>5</v>
      </c>
      <c r="B9" s="12" t="s">
        <v>201</v>
      </c>
      <c r="C9" s="12" t="s">
        <v>204</v>
      </c>
      <c r="D9" s="9" t="s">
        <v>199</v>
      </c>
      <c r="E9" s="19" t="s">
        <v>200</v>
      </c>
      <c r="F9" s="9" t="s">
        <v>189</v>
      </c>
      <c r="G9" s="20" t="s">
        <v>196</v>
      </c>
      <c r="H9" s="20" t="s">
        <v>191</v>
      </c>
      <c r="I9" s="22"/>
    </row>
    <row r="10" customFormat="false" ht="15" hidden="false" customHeight="false" outlineLevel="0" collapsed="false">
      <c r="A10" s="8" t="n">
        <v>6</v>
      </c>
      <c r="B10" s="12" t="s">
        <v>201</v>
      </c>
      <c r="C10" s="12" t="s">
        <v>205</v>
      </c>
      <c r="D10" s="9" t="s">
        <v>187</v>
      </c>
      <c r="E10" s="19" t="s">
        <v>203</v>
      </c>
      <c r="F10" s="9" t="s">
        <v>189</v>
      </c>
      <c r="G10" s="20" t="s">
        <v>196</v>
      </c>
      <c r="H10" s="20" t="s">
        <v>191</v>
      </c>
      <c r="I10" s="22"/>
    </row>
    <row r="11" customFormat="false" ht="15" hidden="false" customHeight="false" outlineLevel="0" collapsed="false">
      <c r="A11" s="8" t="n">
        <v>7</v>
      </c>
      <c r="B11" s="12" t="s">
        <v>206</v>
      </c>
      <c r="C11" s="12" t="s">
        <v>207</v>
      </c>
      <c r="D11" s="9" t="s">
        <v>187</v>
      </c>
      <c r="E11" s="19" t="s">
        <v>208</v>
      </c>
      <c r="F11" s="9" t="s">
        <v>189</v>
      </c>
      <c r="G11" s="20" t="s">
        <v>196</v>
      </c>
      <c r="H11" s="20" t="s">
        <v>191</v>
      </c>
      <c r="I11" s="22"/>
    </row>
    <row r="12" customFormat="false" ht="15" hidden="false" customHeight="false" outlineLevel="0" collapsed="false">
      <c r="A12" s="8" t="n">
        <v>8</v>
      </c>
      <c r="B12" s="12" t="s">
        <v>209</v>
      </c>
      <c r="C12" s="12" t="s">
        <v>210</v>
      </c>
      <c r="D12" s="9" t="s">
        <v>199</v>
      </c>
      <c r="E12" s="19" t="s">
        <v>200</v>
      </c>
      <c r="F12" s="9" t="s">
        <v>211</v>
      </c>
      <c r="G12" s="20" t="s">
        <v>196</v>
      </c>
      <c r="H12" s="20" t="s">
        <v>191</v>
      </c>
      <c r="I12" s="22"/>
    </row>
    <row r="13" customFormat="false" ht="15" hidden="false" customHeight="false" outlineLevel="0" collapsed="false">
      <c r="A13" s="8" t="n">
        <v>9</v>
      </c>
      <c r="B13" s="12" t="s">
        <v>212</v>
      </c>
      <c r="C13" s="12" t="s">
        <v>213</v>
      </c>
      <c r="D13" s="9" t="s">
        <v>187</v>
      </c>
      <c r="E13" s="19" t="s">
        <v>200</v>
      </c>
      <c r="F13" s="9" t="s">
        <v>189</v>
      </c>
      <c r="G13" s="20" t="s">
        <v>196</v>
      </c>
      <c r="H13" s="20" t="s">
        <v>191</v>
      </c>
      <c r="I13" s="22"/>
    </row>
    <row r="15" customFormat="false" ht="15" hidden="false" customHeight="false" outlineLevel="0" collapsed="false">
      <c r="C15" s="15" t="s">
        <v>214</v>
      </c>
      <c r="D15" s="23" t="n">
        <f aca="false">COUNTA(C5:C13)</f>
        <v>9</v>
      </c>
    </row>
    <row r="16" customFormat="false" ht="15" hidden="false" customHeight="false" outlineLevel="0" collapsed="false">
      <c r="C16" s="15" t="s">
        <v>215</v>
      </c>
      <c r="D16" s="23" t="n">
        <f aca="false">COUNTIF(G5:G13,"Ya")</f>
        <v>1</v>
      </c>
    </row>
    <row r="17" customFormat="false" ht="15" hidden="false" customHeight="false" outlineLevel="0" collapsed="false">
      <c r="C17" s="15" t="s">
        <v>216</v>
      </c>
      <c r="D17" s="23" t="n">
        <f aca="false">COUNTIF(H5:H13,"Ya")</f>
        <v>0</v>
      </c>
    </row>
  </sheetData>
  <mergeCells count="2">
    <mergeCell ref="A1:I1"/>
    <mergeCell ref="A2:I2"/>
  </mergeCells>
  <dataValidations count="2">
    <dataValidation allowBlank="true" errorStyle="stop" operator="between" showDropDown="false" showErrorMessage="false" showInputMessage="false" sqref="G5:G13" type="list">
      <formula1>"Ya,Tidak,Belum Diuji"</formula1>
      <formula2>0</formula2>
    </dataValidation>
    <dataValidation allowBlank="true" errorStyle="stop" operator="between" showDropDown="false" showErrorMessage="false" showInputMessage="false" sqref="H5:H13" type="list">
      <formula1>"Ya,Tidak"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0"/>
    <col collapsed="false" customWidth="true" hidden="false" outlineLevel="0" max="3" min="3" style="1" width="20"/>
    <col collapsed="false" customWidth="true" hidden="false" outlineLevel="0" max="4" min="4" style="1" width="16"/>
    <col collapsed="false" customWidth="true" hidden="false" outlineLevel="0" max="5" min="5" style="1" width="12"/>
    <col collapsed="false" customWidth="true" hidden="false" outlineLevel="0" max="6" min="6" style="1" width="9"/>
    <col collapsed="false" customWidth="true" hidden="false" outlineLevel="0" max="7" min="7" style="1" width="14"/>
    <col collapsed="false" customWidth="true" hidden="false" outlineLevel="0" max="8" min="8" style="1" width="44"/>
    <col collapsed="false" customWidth="true" hidden="false" outlineLevel="0" max="9" min="9" style="1" width="22"/>
  </cols>
  <sheetData>
    <row r="1" customFormat="false" ht="27.75" hidden="false" customHeight="true" outlineLevel="0" collapsed="false">
      <c r="A1" s="2" t="s">
        <v>217</v>
      </c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218</v>
      </c>
      <c r="B2" s="3"/>
      <c r="C2" s="3"/>
      <c r="D2" s="3"/>
      <c r="E2" s="3"/>
      <c r="F2" s="3"/>
      <c r="G2" s="3"/>
      <c r="H2" s="3"/>
      <c r="I2" s="3"/>
    </row>
    <row r="4" customFormat="false" ht="31.5" hidden="false" customHeight="true" outlineLevel="0" collapsed="false">
      <c r="A4" s="11" t="s">
        <v>219</v>
      </c>
      <c r="B4" s="11" t="s">
        <v>220</v>
      </c>
      <c r="C4" s="11" t="s">
        <v>221</v>
      </c>
      <c r="D4" s="11" t="s">
        <v>222</v>
      </c>
      <c r="E4" s="11" t="s">
        <v>223</v>
      </c>
      <c r="F4" s="11" t="s">
        <v>224</v>
      </c>
      <c r="G4" s="11" t="s">
        <v>225</v>
      </c>
      <c r="H4" s="11" t="s">
        <v>226</v>
      </c>
      <c r="I4" s="11" t="s">
        <v>227</v>
      </c>
    </row>
    <row r="5" customFormat="false" ht="23.85" hidden="false" customHeight="false" outlineLevel="0" collapsed="false">
      <c r="A5" s="9" t="s">
        <v>228</v>
      </c>
      <c r="B5" s="19" t="s">
        <v>229</v>
      </c>
      <c r="C5" s="9" t="s">
        <v>230</v>
      </c>
      <c r="D5" s="24" t="n">
        <v>3</v>
      </c>
      <c r="E5" s="24" t="n">
        <v>4</v>
      </c>
      <c r="F5" s="10" t="n">
        <f aca="false">D5*E5</f>
        <v>12</v>
      </c>
      <c r="G5" s="9" t="str">
        <f aca="false">IF(F5&gt;=15,"Tinggi",IF(F5&gt;=8,"Sederhana","Rendah"))</f>
        <v>Sederhana</v>
      </c>
      <c r="H5" s="19" t="s">
        <v>231</v>
      </c>
      <c r="I5" s="22" t="s">
        <v>232</v>
      </c>
    </row>
    <row r="6" customFormat="false" ht="23.85" hidden="false" customHeight="false" outlineLevel="0" collapsed="false">
      <c r="A6" s="9" t="s">
        <v>233</v>
      </c>
      <c r="B6" s="19" t="s">
        <v>234</v>
      </c>
      <c r="C6" s="9" t="s">
        <v>235</v>
      </c>
      <c r="D6" s="24" t="n">
        <v>2</v>
      </c>
      <c r="E6" s="24" t="n">
        <v>5</v>
      </c>
      <c r="F6" s="10" t="n">
        <f aca="false">D6*E6</f>
        <v>10</v>
      </c>
      <c r="G6" s="9" t="str">
        <f aca="false">IF(F6&gt;=15,"Tinggi",IF(F6&gt;=8,"Sederhana","Rendah"))</f>
        <v>Sederhana</v>
      </c>
      <c r="H6" s="19" t="s">
        <v>236</v>
      </c>
      <c r="I6" s="22"/>
    </row>
    <row r="7" customFormat="false" ht="23.85" hidden="false" customHeight="false" outlineLevel="0" collapsed="false">
      <c r="A7" s="9" t="s">
        <v>237</v>
      </c>
      <c r="B7" s="19" t="s">
        <v>238</v>
      </c>
      <c r="C7" s="9" t="s">
        <v>239</v>
      </c>
      <c r="D7" s="24" t="n">
        <v>2</v>
      </c>
      <c r="E7" s="24" t="n">
        <v>5</v>
      </c>
      <c r="F7" s="10" t="n">
        <f aca="false">D7*E7</f>
        <v>10</v>
      </c>
      <c r="G7" s="9" t="str">
        <f aca="false">IF(F7&gt;=15,"Tinggi",IF(F7&gt;=8,"Sederhana","Rendah"))</f>
        <v>Sederhana</v>
      </c>
      <c r="H7" s="19" t="s">
        <v>240</v>
      </c>
      <c r="I7" s="22"/>
    </row>
    <row r="8" customFormat="false" ht="23.85" hidden="false" customHeight="false" outlineLevel="0" collapsed="false">
      <c r="A8" s="9" t="s">
        <v>241</v>
      </c>
      <c r="B8" s="19" t="s">
        <v>242</v>
      </c>
      <c r="C8" s="9" t="s">
        <v>243</v>
      </c>
      <c r="D8" s="24" t="n">
        <v>3</v>
      </c>
      <c r="E8" s="24" t="n">
        <v>4</v>
      </c>
      <c r="F8" s="10" t="n">
        <f aca="false">D8*E8</f>
        <v>12</v>
      </c>
      <c r="G8" s="9" t="str">
        <f aca="false">IF(F8&gt;=15,"Tinggi",IF(F8&gt;=8,"Sederhana","Rendah"))</f>
        <v>Sederhana</v>
      </c>
      <c r="H8" s="19" t="s">
        <v>244</v>
      </c>
      <c r="I8" s="22"/>
    </row>
    <row r="9" customFormat="false" ht="23.85" hidden="false" customHeight="false" outlineLevel="0" collapsed="false">
      <c r="A9" s="9" t="s">
        <v>245</v>
      </c>
      <c r="B9" s="19" t="s">
        <v>246</v>
      </c>
      <c r="C9" s="9" t="s">
        <v>247</v>
      </c>
      <c r="D9" s="24" t="n">
        <v>3</v>
      </c>
      <c r="E9" s="24" t="n">
        <v>3</v>
      </c>
      <c r="F9" s="10" t="n">
        <f aca="false">D9*E9</f>
        <v>9</v>
      </c>
      <c r="G9" s="9" t="str">
        <f aca="false">IF(F9&gt;=15,"Tinggi",IF(F9&gt;=8,"Sederhana","Rendah"))</f>
        <v>Sederhana</v>
      </c>
      <c r="H9" s="19" t="s">
        <v>248</v>
      </c>
      <c r="I9" s="22"/>
    </row>
    <row r="10" customFormat="false" ht="15" hidden="false" customHeight="false" outlineLevel="0" collapsed="false">
      <c r="A10" s="9" t="s">
        <v>249</v>
      </c>
      <c r="B10" s="19" t="s">
        <v>250</v>
      </c>
      <c r="C10" s="9" t="s">
        <v>251</v>
      </c>
      <c r="D10" s="24" t="n">
        <v>3</v>
      </c>
      <c r="E10" s="24" t="n">
        <v>4</v>
      </c>
      <c r="F10" s="10" t="n">
        <f aca="false">D10*E10</f>
        <v>12</v>
      </c>
      <c r="G10" s="9" t="str">
        <f aca="false">IF(F10&gt;=15,"Tinggi",IF(F10&gt;=8,"Sederhana","Rendah"))</f>
        <v>Sederhana</v>
      </c>
      <c r="H10" s="19" t="s">
        <v>252</v>
      </c>
      <c r="I10" s="22"/>
    </row>
    <row r="11" customFormat="false" ht="23.85" hidden="false" customHeight="false" outlineLevel="0" collapsed="false">
      <c r="A11" s="9" t="s">
        <v>253</v>
      </c>
      <c r="B11" s="19" t="s">
        <v>254</v>
      </c>
      <c r="C11" s="9" t="s">
        <v>255</v>
      </c>
      <c r="D11" s="24" t="n">
        <v>3</v>
      </c>
      <c r="E11" s="24" t="n">
        <v>3</v>
      </c>
      <c r="F11" s="10" t="n">
        <f aca="false">D11*E11</f>
        <v>9</v>
      </c>
      <c r="G11" s="9" t="str">
        <f aca="false">IF(F11&gt;=15,"Tinggi",IF(F11&gt;=8,"Sederhana","Rendah"))</f>
        <v>Sederhana</v>
      </c>
      <c r="H11" s="19" t="s">
        <v>256</v>
      </c>
      <c r="I11" s="22"/>
    </row>
    <row r="12" customFormat="false" ht="23.85" hidden="false" customHeight="false" outlineLevel="0" collapsed="false">
      <c r="A12" s="9" t="s">
        <v>257</v>
      </c>
      <c r="B12" s="19" t="s">
        <v>258</v>
      </c>
      <c r="C12" s="9" t="s">
        <v>259</v>
      </c>
      <c r="D12" s="24" t="n">
        <v>2</v>
      </c>
      <c r="E12" s="24" t="n">
        <v>3</v>
      </c>
      <c r="F12" s="10" t="n">
        <f aca="false">D12*E12</f>
        <v>6</v>
      </c>
      <c r="G12" s="9" t="str">
        <f aca="false">IF(F12&gt;=15,"Tinggi",IF(F12&gt;=8,"Sederhana","Rendah"))</f>
        <v>Rendah</v>
      </c>
      <c r="H12" s="19" t="s">
        <v>260</v>
      </c>
      <c r="I12" s="22"/>
    </row>
    <row r="14" customFormat="false" ht="15" hidden="false" customHeight="false" outlineLevel="0" collapsed="false">
      <c r="B14" s="15" t="s">
        <v>261</v>
      </c>
      <c r="F14" s="23" t="n">
        <f aca="false">COUNTIF(G5:G12,"Tinggi")</f>
        <v>0</v>
      </c>
    </row>
    <row r="15" customFormat="false" ht="15" hidden="false" customHeight="false" outlineLevel="0" collapsed="false">
      <c r="B15" s="15" t="s">
        <v>262</v>
      </c>
      <c r="F15" s="23" t="n">
        <f aca="false">COUNTIF(G5:G12,"Sederhana")</f>
        <v>7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2"/>
  </cols>
  <sheetData>
    <row r="1" customFormat="false" ht="15" hidden="false" customHeight="false" outlineLevel="0" collapsed="false">
      <c r="A1" s="25" t="s">
        <v>263</v>
      </c>
    </row>
    <row r="2" customFormat="false" ht="15" hidden="false" customHeight="false" outlineLevel="0" collapsed="false">
      <c r="A2" s="26"/>
    </row>
    <row r="3" customFormat="false" ht="15" hidden="false" customHeight="false" outlineLevel="0" collapsed="false">
      <c r="A3" s="26" t="s">
        <v>264</v>
      </c>
    </row>
    <row r="4" customFormat="false" ht="23.85" hidden="false" customHeight="false" outlineLevel="0" collapsed="false">
      <c r="A4" s="26" t="s">
        <v>265</v>
      </c>
    </row>
    <row r="5" customFormat="false" ht="15" hidden="false" customHeight="false" outlineLevel="0" collapsed="false">
      <c r="A5" s="26" t="s">
        <v>266</v>
      </c>
    </row>
    <row r="6" customFormat="false" ht="15" hidden="false" customHeight="false" outlineLevel="0" collapsed="false">
      <c r="A6" s="26" t="s">
        <v>267</v>
      </c>
    </row>
    <row r="7" customFormat="false" ht="15" hidden="false" customHeight="false" outlineLevel="0" collapsed="false">
      <c r="A7" s="26" t="s">
        <v>268</v>
      </c>
    </row>
    <row r="8" customFormat="false" ht="15" hidden="false" customHeight="false" outlineLevel="0" collapsed="false">
      <c r="A8" s="26"/>
    </row>
    <row r="9" customFormat="false" ht="15" hidden="false" customHeight="false" outlineLevel="0" collapsed="false">
      <c r="A9" s="25" t="s">
        <v>269</v>
      </c>
    </row>
    <row r="10" customFormat="false" ht="23.85" hidden="false" customHeight="false" outlineLevel="0" collapsed="false">
      <c r="A10" s="26" t="s">
        <v>270</v>
      </c>
    </row>
    <row r="11" customFormat="false" ht="15" hidden="false" customHeight="false" outlineLevel="0" collapsed="false">
      <c r="A11" s="26" t="s">
        <v>271</v>
      </c>
    </row>
    <row r="12" customFormat="false" ht="15" hidden="false" customHeight="false" outlineLevel="0" collapsed="false">
      <c r="A12" s="26"/>
    </row>
    <row r="13" customFormat="false" ht="15" hidden="false" customHeight="false" outlineLevel="0" collapsed="false">
      <c r="A13" s="25" t="s">
        <v>272</v>
      </c>
    </row>
    <row r="14" customFormat="false" ht="15" hidden="false" customHeight="false" outlineLevel="0" collapsed="false">
      <c r="A14" s="26" t="s">
        <v>273</v>
      </c>
    </row>
    <row r="15" customFormat="false" ht="15" hidden="false" customHeight="false" outlineLevel="0" collapsed="false">
      <c r="A15" s="26" t="s">
        <v>274</v>
      </c>
    </row>
    <row r="16" customFormat="false" ht="15" hidden="false" customHeight="false" outlineLevel="0" collapsed="false">
      <c r="A16" s="26" t="s">
        <v>275</v>
      </c>
    </row>
    <row r="17" customFormat="false" ht="15" hidden="false" customHeight="false" outlineLevel="0" collapsed="false">
      <c r="A17" s="26" t="s">
        <v>276</v>
      </c>
    </row>
    <row r="18" customFormat="false" ht="15" hidden="false" customHeight="false" outlineLevel="0" collapsed="false">
      <c r="A18" s="26" t="s">
        <v>277</v>
      </c>
    </row>
    <row r="19" customFormat="false" ht="15" hidden="false" customHeight="false" outlineLevel="0" collapsed="false">
      <c r="A19" s="26" t="s">
        <v>278</v>
      </c>
    </row>
    <row r="20" customFormat="false" ht="15" hidden="false" customHeight="false" outlineLevel="0" collapsed="false">
      <c r="A20" s="26"/>
    </row>
    <row r="21" customFormat="false" ht="15" hidden="false" customHeight="false" outlineLevel="0" collapsed="false">
      <c r="A21" s="25" t="s">
        <v>279</v>
      </c>
    </row>
    <row r="22" customFormat="false" ht="23.85" hidden="false" customHeight="false" outlineLevel="0" collapsed="false">
      <c r="A22" s="26" t="s"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2026-09-18T14:47:42Z</dcterms:created>
  <dc:creator>openpyxl</dc:creator>
  <dc:description/>
  <dc:language>en-US</dc:language>
  <cp:lastModifiedBy/>
  <dcterms:modified xsi:type="dcterms:W3CDTF">2026-09-18T14:47:42Z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