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ngkasan" sheetId="1" state="visible" r:id="rId3"/>
    <sheet name="Analisis" sheetId="2" state="visible" r:id="rId4"/>
    <sheet name="Strategi 7P" sheetId="3" state="visible" r:id="rId5"/>
    <sheet name="Pelan Aktiviti" sheetId="4" state="visible" r:id="rId6"/>
    <sheet name="Bajet" sheetId="5" state="visible" r:id="rId7"/>
    <sheet name="KPI" sheetId="6" state="visible" r:id="rId8"/>
    <sheet name="Pematuhan Halal" sheetId="7" state="visible" r:id="rId9"/>
    <sheet name="Panduan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<sst xmlns="http://schemas.openxmlformats.org/spreadsheetml/2006/main" count="361" uniqueCount="322">
  <si>
    <t xml:space="preserve">PELAN PEMASARAN HALAL</t>
  </si>
  <si>
    <t xml:space="preserve">Papan pemuka. Isi maklumat syarikat dan objektif; angka lain ditarik automatik daripada helaian Pelan Aktiviti, Bajet, KPI dan Pematuhan Halal.</t>
  </si>
  <si>
    <t xml:space="preserve">A  -  MAKLUMAT SYARIKAT &amp; PRODUK</t>
  </si>
  <si>
    <t xml:space="preserve">Nama syarikat</t>
  </si>
  <si>
    <t xml:space="preserve">Syarikat Makanan Berkat Sdn. Bhd. (CONTOH)</t>
  </si>
  <si>
    <t xml:space="preserve">Produk / perkhidmatan</t>
  </si>
  <si>
    <t xml:space="preserve">Makanan ringan &amp; sos siap sedia</t>
  </si>
  <si>
    <t xml:space="preserve">Kategori pensijilan halal</t>
  </si>
  <si>
    <t xml:space="preserve">Makanan &amp; minuman</t>
  </si>
  <si>
    <t xml:space="preserve">Nombor sijil halal</t>
  </si>
  <si>
    <t xml:space="preserve">MS1500/2019/XXXXX</t>
  </si>
  <si>
    <t xml:space="preserve">Tarikh luput sijil halal</t>
  </si>
  <si>
    <t xml:space="preserve">Pasaran sasaran utama</t>
  </si>
  <si>
    <t xml:space="preserve">Malaysia, Brunei, Indonesia</t>
  </si>
  <si>
    <t xml:space="preserve">Tempoh pelan pemasaran</t>
  </si>
  <si>
    <t xml:space="preserve">Januari - Disember 2027</t>
  </si>
  <si>
    <t xml:space="preserve">Disediakan oleh</t>
  </si>
  <si>
    <t xml:space="preserve">Nama pegawai pemasaran</t>
  </si>
  <si>
    <t xml:space="preserve">Hari berbaki sebelum sijil halal luput</t>
  </si>
  <si>
    <t xml:space="preserve">B  -  OBJEKTIF PEMASARAN (SMART)</t>
  </si>
  <si>
    <t xml:space="preserve">Objektif 1</t>
  </si>
  <si>
    <t xml:space="preserve">Meningkatkan jualan tahunan sebanyak 30% menjelang Disember 2027</t>
  </si>
  <si>
    <t xml:space="preserve">Objektif 2</t>
  </si>
  <si>
    <t xml:space="preserve">Menembusi 3 pasaran eksport baharu dalam tempoh 12 bulan</t>
  </si>
  <si>
    <t xml:space="preserve">Objektif 3</t>
  </si>
  <si>
    <t xml:space="preserve">Mencapai 50,000 pengikut media sosial menjelang Disember 2027</t>
  </si>
  <si>
    <t xml:space="preserve">Objektif 4</t>
  </si>
  <si>
    <t xml:space="preserve">Melantik 10 pengedar baharu di Semenanjung dan Sabah/Sarawak</t>
  </si>
  <si>
    <t xml:space="preserve">Objektif 5</t>
  </si>
  <si>
    <t xml:space="preserve">Mengekalkan 100% pematuhan halal dalam semua bahan pemasaran</t>
  </si>
  <si>
    <t xml:space="preserve">C  -  STATUS KESELURUHAN</t>
  </si>
  <si>
    <t xml:space="preserve">Kemajuan pelan aktiviti</t>
  </si>
  <si>
    <t xml:space="preserve">Jumlah aktiviti pemasaran</t>
  </si>
  <si>
    <t xml:space="preserve">Aktiviti selesai</t>
  </si>
  <si>
    <t xml:space="preserve">Aktiviti dalam proses</t>
  </si>
  <si>
    <t xml:space="preserve">Purata pencapaian KPI</t>
  </si>
  <si>
    <t xml:space="preserve">KPI tercapai</t>
  </si>
  <si>
    <t xml:space="preserve">Peratus pematuhan halal</t>
  </si>
  <si>
    <t xml:space="preserve">D  -  BAJET &amp; PULANGAN</t>
  </si>
  <si>
    <t xml:space="preserve">Jumlah bajet pemasaran (RM)</t>
  </si>
  <si>
    <t xml:space="preserve">Kos sebenar setakat ini (RM)</t>
  </si>
  <si>
    <t xml:space="preserve">Baki bajet (RM)</t>
  </si>
  <si>
    <t xml:space="preserve">Peratus bajet digunakan</t>
  </si>
  <si>
    <t xml:space="preserve">Jualan dijana daripada pemasaran (RM)</t>
  </si>
  <si>
    <t xml:space="preserve">ROI pemasaran keseluruhan</t>
  </si>
  <si>
    <t xml:space="preserve">Nota: Semua angka yang dipaparkan adalah contoh untuk menunjukkan format. Gantikan dengan data sebenar syarikat. Templat ini alat perancangan dan bukan pengesahan status halal.</t>
  </si>
  <si>
    <t xml:space="preserve">ANALISIS PASARAN</t>
  </si>
  <si>
    <t xml:space="preserve">Isi sel KUNING. Analisis ini menjadi asas kepada strategi 7P dan pelan aktiviti.</t>
  </si>
  <si>
    <t xml:space="preserve">A  -  ANALISIS SWOT</t>
  </si>
  <si>
    <t xml:space="preserve">KEKUATAN (Strengths)</t>
  </si>
  <si>
    <t xml:space="preserve">KELEMAHAN (Weaknesses)</t>
  </si>
  <si>
    <t xml:space="preserve">Sijil halal JAKIM yang sah dan diiktiraf antarabangsa</t>
  </si>
  <si>
    <t xml:space="preserve">Kesedaran jenama masih rendah di luar negeri</t>
  </si>
  <si>
    <t xml:space="preserve">Bahan mentah daripada pembekal berdaftar halal</t>
  </si>
  <si>
    <t xml:space="preserve">Bajet pemasaran terhad berbanding pesaing besar</t>
  </si>
  <si>
    <t xml:space="preserve">Harga kompetitif berbanding produk import</t>
  </si>
  <si>
    <t xml:space="preserve">Rangkaian pengedaran terhad kepada pasaran tempatan</t>
  </si>
  <si>
    <t xml:space="preserve">Pasukan pengeluaran terlatih dalam sistem jaminan halal</t>
  </si>
  <si>
    <t xml:space="preserve">Kehadiran digital dan e-dagang belum matang</t>
  </si>
  <si>
    <t xml:space="preserve">PELUANG (Opportunities)</t>
  </si>
  <si>
    <t xml:space="preserve">ANCAMAN (Threats)</t>
  </si>
  <si>
    <t xml:space="preserve">Pertumbuhan pasaran halal global dan permintaan eksport</t>
  </si>
  <si>
    <t xml:space="preserve">Persaingan produk import berjenama kukuh</t>
  </si>
  <si>
    <t xml:space="preserve">Sokongan agensi (HDC, MATRADE, SME Corp) untuk promosi</t>
  </si>
  <si>
    <t xml:space="preserve">Isu penyalahgunaan logo halal menjejaskan kepercayaan</t>
  </si>
  <si>
    <t xml:space="preserve">Pengguna bukan Islam menerima halal sebagai jaminan kualiti</t>
  </si>
  <si>
    <t xml:space="preserve">Kenaikan kos bahan mentah dan pengiklanan digital</t>
  </si>
  <si>
    <t xml:space="preserve">Platform e-dagang dan pemasaran influencer patuh Syariah</t>
  </si>
  <si>
    <t xml:space="preserve">Perubahan piawaian pensijilan negara pengimport</t>
  </si>
  <si>
    <t xml:space="preserve">B  -  SEGMEN PASARAN SASARAN</t>
  </si>
  <si>
    <t xml:space="preserve">Segmen</t>
  </si>
  <si>
    <t xml:space="preserve">Demografi / Lokasi</t>
  </si>
  <si>
    <t xml:space="preserve">Keperluan Utama</t>
  </si>
  <si>
    <t xml:space="preserve">Anggaran Saiz Pasaran</t>
  </si>
  <si>
    <t xml:space="preserve">Keutamaan (1=tertinggi)</t>
  </si>
  <si>
    <t xml:space="preserve">Catatan</t>
  </si>
  <si>
    <t xml:space="preserve">Keluarga Muslim bandar</t>
  </si>
  <si>
    <t xml:space="preserve">25-45 tahun, Lembah Klang</t>
  </si>
  <si>
    <t xml:space="preserve">Produk halal selamat untuk anak-anak</t>
  </si>
  <si>
    <t xml:space="preserve">RM12 juta setahun</t>
  </si>
  <si>
    <t xml:space="preserve">Pengguna bukan Islam sedar kesihatan</t>
  </si>
  <si>
    <t xml:space="preserve">25-50 tahun, bandar utama</t>
  </si>
  <si>
    <t xml:space="preserve">Kualiti, kebersihan dan ketelusan bahan</t>
  </si>
  <si>
    <t xml:space="preserve">RM8 juta setahun</t>
  </si>
  <si>
    <t xml:space="preserve">Peniaga &amp; pemborong (B2B)</t>
  </si>
  <si>
    <t xml:space="preserve">Kedai runcit, kafe, katering</t>
  </si>
  <si>
    <t xml:space="preserve">Bekalan konsisten dan margin baik</t>
  </si>
  <si>
    <t xml:space="preserve">RM15 juta setahun</t>
  </si>
  <si>
    <t xml:space="preserve">Pasaran eksport</t>
  </si>
  <si>
    <t xml:space="preserve">Indonesia, Brunei, Timur Tengah</t>
  </si>
  <si>
    <t xml:space="preserve">Pensijilan halal diiktiraf antarabangsa</t>
  </si>
  <si>
    <t xml:space="preserve">RM20 juta setahun</t>
  </si>
  <si>
    <t xml:space="preserve">C  -  ANALISIS PESAING</t>
  </si>
  <si>
    <t xml:space="preserve">Pesaing</t>
  </si>
  <si>
    <t xml:space="preserve">Status Halal</t>
  </si>
  <si>
    <t xml:space="preserve">Julat Harga (RM)</t>
  </si>
  <si>
    <t xml:space="preserve">Kekuatan Utama</t>
  </si>
  <si>
    <t xml:space="preserve">Kelemahan Utama</t>
  </si>
  <si>
    <t xml:space="preserve">Saluran Utama</t>
  </si>
  <si>
    <t xml:space="preserve">Pesaing A (jenama tempatan)</t>
  </si>
  <si>
    <t xml:space="preserve">Sijil JAKIM</t>
  </si>
  <si>
    <t xml:space="preserve">8 - 12</t>
  </si>
  <si>
    <t xml:space="preserve">Rangkaian edaran luas</t>
  </si>
  <si>
    <t xml:space="preserve">Inovasi produk perlahan</t>
  </si>
  <si>
    <t xml:space="preserve">Pasar raya &amp; e-dagang</t>
  </si>
  <si>
    <t xml:space="preserve">Pesaing B (import)</t>
  </si>
  <si>
    <t xml:space="preserve">Sijil negara asal diiktiraf</t>
  </si>
  <si>
    <t xml:space="preserve">15 - 22</t>
  </si>
  <si>
    <t xml:space="preserve">Jenama antarabangsa</t>
  </si>
  <si>
    <t xml:space="preserve">Harga tinggi</t>
  </si>
  <si>
    <t xml:space="preserve">Pasar raya premium</t>
  </si>
  <si>
    <t xml:space="preserve">Pesaing C (IKS)</t>
  </si>
  <si>
    <t xml:space="preserve">Dalam proses pensijilan</t>
  </si>
  <si>
    <t xml:space="preserve">6 - 9</t>
  </si>
  <si>
    <t xml:space="preserve">Harga murah</t>
  </si>
  <si>
    <t xml:space="preserve">Kepercayaan halal rendah</t>
  </si>
  <si>
    <t xml:space="preserve">Media sosial &amp; pasar tani</t>
  </si>
  <si>
    <t xml:space="preserve">STRATEGI PEMASARAN HALAL (7P)</t>
  </si>
  <si>
    <t xml:space="preserve">Setiap elemen perlu selari dengan keperluan pensijilan halal dan etika pemasaran Islam.</t>
  </si>
  <si>
    <t xml:space="preserve">Elemen</t>
  </si>
  <si>
    <t xml:space="preserve">Strategi</t>
  </si>
  <si>
    <t xml:space="preserve">Tindakan Utama</t>
  </si>
  <si>
    <t xml:space="preserve">Elemen Halal / Syariah</t>
  </si>
  <si>
    <t xml:space="preserve">PIC</t>
  </si>
  <si>
    <t xml:space="preserve">Product (Produk)</t>
  </si>
  <si>
    <t xml:space="preserve">Produk halal berkualiti dengan pembungkusan menonjolkan logo halal</t>
  </si>
  <si>
    <t xml:space="preserve">Perbaiki reka bentuk label; nyatakan senarai bahan dengan jelas</t>
  </si>
  <si>
    <t xml:space="preserve">Sijil halal sah; tiada bahan syubhah; label bahan telus</t>
  </si>
  <si>
    <t xml:space="preserve">Price (Harga)</t>
  </si>
  <si>
    <t xml:space="preserve">Harga kompetitif dengan nilai yang munasabah</t>
  </si>
  <si>
    <t xml:space="preserve">Kaji harga pesaing; tawarkan pakej isi padu besar untuk B2B</t>
  </si>
  <si>
    <t xml:space="preserve">Tiada penipuan harga, ihtikar (sorok barang) atau najsy (bida palsu)</t>
  </si>
  <si>
    <t xml:space="preserve">Place (Tempat)</t>
  </si>
  <si>
    <t xml:space="preserve">Perluas edaran ke pasar raya, e-dagang dan pengedar serantau</t>
  </si>
  <si>
    <t xml:space="preserve">Daftar 3 platform e-dagang; lantik 2 pengedar baharu</t>
  </si>
  <si>
    <t xml:space="preserve">Penyimpanan &amp; pengangkutan diasingkan daripada produk tidak halal</t>
  </si>
  <si>
    <t xml:space="preserve">Promotion (Promosi)</t>
  </si>
  <si>
    <t xml:space="preserve">Kempen digital berfokus kepercayaan dan ketelusan halal</t>
  </si>
  <si>
    <t xml:space="preserve">Kandungan media sosial mingguan; kerjasama influencer; pameran halal</t>
  </si>
  <si>
    <t xml:space="preserve">Iklan benar, sopan, tiada unsur mengelirukan atau menghina pesaing</t>
  </si>
  <si>
    <t xml:space="preserve">People (Orang)</t>
  </si>
  <si>
    <t xml:space="preserve">Pasukan jualan dan khidmat pelanggan terlatih</t>
  </si>
  <si>
    <t xml:space="preserve">Latihan produk &amp; sistem jaminan halal 2 kali setahun</t>
  </si>
  <si>
    <t xml:space="preserve">Amanah dan sidq dalam layanan; pengendali makanan bersijil</t>
  </si>
  <si>
    <t xml:space="preserve">Process (Proses)</t>
  </si>
  <si>
    <t xml:space="preserve">Proses pesanan hingga penghantaran yang cekap dan boleh dijejak</t>
  </si>
  <si>
    <t xml:space="preserve">Automasi pesanan; SOP aduan pelanggan dalam 24 jam</t>
  </si>
  <si>
    <t xml:space="preserve">Ketelusan proses; rekod jejak halal sepanjang rantaian bekalan</t>
  </si>
  <si>
    <t xml:space="preserve">Physical Evidence</t>
  </si>
  <si>
    <t xml:space="preserve">Imej jenama, premis dan bahan pemasaran yang konsisten</t>
  </si>
  <si>
    <t xml:space="preserve">Papan tanda, kiosk pameran, video kilang &amp; lawatan maya</t>
  </si>
  <si>
    <t xml:space="preserve">Paparan sijil halal yang sah dan penggunaan logo mengikut garis panduan</t>
  </si>
  <si>
    <t xml:space="preserve">PELAN AKTIVITI PEMASARAN</t>
  </si>
  <si>
    <t xml:space="preserve">Isi lajur KUNING. Lajur Kemajuan dikira automatik daripada Status.</t>
  </si>
  <si>
    <t xml:space="preserve">No</t>
  </si>
  <si>
    <t xml:space="preserve">Aktiviti</t>
  </si>
  <si>
    <t xml:space="preserve">Saluran</t>
  </si>
  <si>
    <t xml:space="preserve">Objektif</t>
  </si>
  <si>
    <t xml:space="preserve">Suku</t>
  </si>
  <si>
    <t xml:space="preserve">Tarikh Mula</t>
  </si>
  <si>
    <t xml:space="preserve">Tarikh Tamat</t>
  </si>
  <si>
    <t xml:space="preserve">Kos (RM)</t>
  </si>
  <si>
    <t xml:space="preserve">Status</t>
  </si>
  <si>
    <t xml:space="preserve">Kemajuan</t>
  </si>
  <si>
    <t xml:space="preserve">Kemas kini reka bentuk label &amp; pembungkusan berlogo halal</t>
  </si>
  <si>
    <t xml:space="preserve">Produk</t>
  </si>
  <si>
    <t xml:space="preserve">Tingkatkan kepercayaan pengguna</t>
  </si>
  <si>
    <t xml:space="preserve">S1</t>
  </si>
  <si>
    <t xml:space="preserve">Nama PIC</t>
  </si>
  <si>
    <t xml:space="preserve">Selesai</t>
  </si>
  <si>
    <t xml:space="preserve">Bina laman web &amp; katalog produk dwibahasa</t>
  </si>
  <si>
    <t xml:space="preserve">Digital</t>
  </si>
  <si>
    <t xml:space="preserve">Kehadiran dalam talian</t>
  </si>
  <si>
    <t xml:space="preserve">Dalam Proses</t>
  </si>
  <si>
    <t xml:space="preserve">Kempen media sosial (FB, IG, TikTok) - kandungan mingguan</t>
  </si>
  <si>
    <t xml:space="preserve">Media sosial</t>
  </si>
  <si>
    <t xml:space="preserve">Jangkauan 500k tayangan</t>
  </si>
  <si>
    <t xml:space="preserve">Kerjasama 5 influencer patuh etika Islam</t>
  </si>
  <si>
    <t xml:space="preserve">Influencer</t>
  </si>
  <si>
    <t xml:space="preserve">1,000 pembelian baharu</t>
  </si>
  <si>
    <t xml:space="preserve">S2</t>
  </si>
  <si>
    <t xml:space="preserve">Belum Mula</t>
  </si>
  <si>
    <t xml:space="preserve">Penyertaan pameran halal antarabangsa (MIHAS)</t>
  </si>
  <si>
    <t xml:space="preserve">Pameran</t>
  </si>
  <si>
    <t xml:space="preserve">30 petunjuk B2B</t>
  </si>
  <si>
    <t xml:space="preserve">S3</t>
  </si>
  <si>
    <t xml:space="preserve">Pendaftaran &amp; kempen berbayar di platform e-dagang</t>
  </si>
  <si>
    <t xml:space="preserve">E-dagang</t>
  </si>
  <si>
    <t xml:space="preserve">Jualan dalam talian RM120k</t>
  </si>
  <si>
    <t xml:space="preserve">Program pengedar &amp; insentif jualan B2B</t>
  </si>
  <si>
    <t xml:space="preserve">Jualan B2B</t>
  </si>
  <si>
    <t xml:space="preserve">10 pengedar baharu</t>
  </si>
  <si>
    <t xml:space="preserve">Pensampelan produk di pasar raya terpilih</t>
  </si>
  <si>
    <t xml:space="preserve">Runcit</t>
  </si>
  <si>
    <t xml:space="preserve">Kesedaran jenama tempatan</t>
  </si>
  <si>
    <t xml:space="preserve">Kandungan video kilang &amp; proses jaminan halal</t>
  </si>
  <si>
    <t xml:space="preserve">Kandungan</t>
  </si>
  <si>
    <t xml:space="preserve">Ketelusan proses halal</t>
  </si>
  <si>
    <t xml:space="preserve">Program tanggungjawab sosial (kempen Ramadan)</t>
  </si>
  <si>
    <t xml:space="preserve">CSR</t>
  </si>
  <si>
    <t xml:space="preserve">Imej jenama positif</t>
  </si>
  <si>
    <t xml:space="preserve">Latihan pasukan jualan &amp; khidmat pelanggan</t>
  </si>
  <si>
    <t xml:space="preserve">Dalaman</t>
  </si>
  <si>
    <t xml:space="preserve">Kualiti layanan pelanggan</t>
  </si>
  <si>
    <t xml:space="preserve">Promosi eksport &amp; padanan perniagaan (MATRADE)</t>
  </si>
  <si>
    <t xml:space="preserve">Eksport</t>
  </si>
  <si>
    <t xml:space="preserve">3 pembeli luar negara</t>
  </si>
  <si>
    <t xml:space="preserve">S4</t>
  </si>
  <si>
    <t xml:space="preserve">JUMLAH KOS AKTIVITI</t>
  </si>
  <si>
    <t xml:space="preserve">BAJET PEMASARAN &amp; ROI</t>
  </si>
  <si>
    <t xml:space="preserve">Isi bajet, kos sebenar dan jualan dijana setiap saluran. Varians, peratus dan ROI dikira automatik.</t>
  </si>
  <si>
    <t xml:space="preserve">Saluran / Kategori</t>
  </si>
  <si>
    <t xml:space="preserve">Bajet (RM)</t>
  </si>
  <si>
    <t xml:space="preserve">% Bajet</t>
  </si>
  <si>
    <t xml:space="preserve">Kos Sebenar (RM)</t>
  </si>
  <si>
    <t xml:space="preserve">Varians (RM)</t>
  </si>
  <si>
    <t xml:space="preserve">Jualan Dijana (RM)</t>
  </si>
  <si>
    <t xml:space="preserve">ROI</t>
  </si>
  <si>
    <t xml:space="preserve">Digital &amp; media sosial</t>
  </si>
  <si>
    <t xml:space="preserve">Influencer &amp; kandungan</t>
  </si>
  <si>
    <t xml:space="preserve">Pameran &amp; acara</t>
  </si>
  <si>
    <t xml:space="preserve">E-dagang (komisen &amp; iklan)</t>
  </si>
  <si>
    <t xml:space="preserve">Program pengedar &amp; B2B</t>
  </si>
  <si>
    <t xml:space="preserve">Pembungkusan &amp; bahan promosi</t>
  </si>
  <si>
    <t xml:space="preserve">Pensampelan &amp; aktiviti runcit</t>
  </si>
  <si>
    <t xml:space="preserve">CSR &amp; tajaan komuniti</t>
  </si>
  <si>
    <t xml:space="preserve">Latihan &amp; pembangunan pasukan</t>
  </si>
  <si>
    <t xml:space="preserve">Kos pensijilan &amp; audit halal</t>
  </si>
  <si>
    <t xml:space="preserve">JUMLAH</t>
  </si>
  <si>
    <t xml:space="preserve">Peratus bajet telah digunakan</t>
  </si>
  <si>
    <t xml:space="preserve">Jumlah kos dalam Pelan Aktiviti (rujukan)</t>
  </si>
  <si>
    <t xml:space="preserve">Nota: ROI = (Jualan Dijana - Kos Sebenar) / Kos Sebenar. Isi hanya jualan yang boleh dikaitkan dengan saluran berkenaan (kod promosi, pautan jejak, borang pertanyaan) supaya ROI bermakna. Saluran tanpa kos sebenar akan memaparkan ROI 0%.</t>
  </si>
  <si>
    <t xml:space="preserve">KPI &amp; PENGUKURAN PRESTASI</t>
  </si>
  <si>
    <t xml:space="preserve">Isi sasaran dan pencapaian sebenar. Peratus pencapaian dan status dikira automatik.</t>
  </si>
  <si>
    <t xml:space="preserve">KPI</t>
  </si>
  <si>
    <t xml:space="preserve">Unit</t>
  </si>
  <si>
    <t xml:space="preserve">Sasaran</t>
  </si>
  <si>
    <t xml:space="preserve">Sebenar</t>
  </si>
  <si>
    <t xml:space="preserve">% Pencapaian</t>
  </si>
  <si>
    <t xml:space="preserve">Jualan tahunan</t>
  </si>
  <si>
    <t xml:space="preserve">RM</t>
  </si>
  <si>
    <t xml:space="preserve">Bilangan pelanggan baharu</t>
  </si>
  <si>
    <t xml:space="preserve">orang</t>
  </si>
  <si>
    <t xml:space="preserve">Pengedar / peruncit baharu</t>
  </si>
  <si>
    <t xml:space="preserve">buah</t>
  </si>
  <si>
    <t xml:space="preserve">Pengikut media sosial</t>
  </si>
  <si>
    <t xml:space="preserve">pengikut</t>
  </si>
  <si>
    <t xml:space="preserve">Kadar penglibatan (engagement) media sosial</t>
  </si>
  <si>
    <t xml:space="preserve">%</t>
  </si>
  <si>
    <t xml:space="preserve">Petunjuk jualan (leads) B2B</t>
  </si>
  <si>
    <t xml:space="preserve">petunjuk</t>
  </si>
  <si>
    <t xml:space="preserve">Kadar penukaran e-dagang</t>
  </si>
  <si>
    <t xml:space="preserve">Kadar pembelian berulang</t>
  </si>
  <si>
    <t xml:space="preserve">Skor kepuasan pelanggan</t>
  </si>
  <si>
    <t xml:space="preserve">skor 1-5</t>
  </si>
  <si>
    <t xml:space="preserve">Pasaran eksport baharu</t>
  </si>
  <si>
    <t xml:space="preserve">negara</t>
  </si>
  <si>
    <t xml:space="preserve">Bilangan KPI tercapai</t>
  </si>
  <si>
    <t xml:space="preserve">SENARAI SEMAK PEMATUHAN HALAL DALAM PEMASARAN</t>
  </si>
  <si>
    <t xml:space="preserve">Semakan sebelum sebarang bahan pemasaran diterbitkan atau kempen dilancarkan.</t>
  </si>
  <si>
    <t xml:space="preserve">Perkara Semakan</t>
  </si>
  <si>
    <t xml:space="preserve">Rujukan / Asas</t>
  </si>
  <si>
    <t xml:space="preserve">Catatan / Bukti</t>
  </si>
  <si>
    <t xml:space="preserve">Sijil halal masih sah dan tidak tamat tempoh</t>
  </si>
  <si>
    <t xml:space="preserve">JAKIM / JAIN</t>
  </si>
  <si>
    <t xml:space="preserve">Patuh</t>
  </si>
  <si>
    <t xml:space="preserve">Sijil sah sehingga 2028 (CONTOH)</t>
  </si>
  <si>
    <t xml:space="preserve">Penggunaan logo halal mengikut Manual Prosedur Pensijilan Halal Malaysia</t>
  </si>
  <si>
    <t xml:space="preserve">MPPHM terkini</t>
  </si>
  <si>
    <t xml:space="preserve">Logo halal hanya digunakan pada produk yang benar-benar disijilkan</t>
  </si>
  <si>
    <t xml:space="preserve">MPPHM / Akta Perihal Dagangan 2011</t>
  </si>
  <si>
    <t xml:space="preserve">Perlu Semakan</t>
  </si>
  <si>
    <t xml:space="preserve">Tiada dakwaan mengelirukan (contoh: 'halal' tanpa sijil, 'terbaik' tanpa bukti)</t>
  </si>
  <si>
    <t xml:space="preserve">Akta Perihal Dagangan 2011</t>
  </si>
  <si>
    <t xml:space="preserve">Label bahan, kandungan dan alergen lengkap serta tepat</t>
  </si>
  <si>
    <t xml:space="preserve">Peraturan Makanan 1985</t>
  </si>
  <si>
    <t xml:space="preserve">Bahan mentah dan pembekal berstatus halal serta didokumenkan</t>
  </si>
  <si>
    <t xml:space="preserve">Sistem Jaminan Halal</t>
  </si>
  <si>
    <t xml:space="preserve">Penyimpanan dan logistik diasingkan daripada produk tidak halal</t>
  </si>
  <si>
    <t xml:space="preserve">MS 2400 (logistik halal)</t>
  </si>
  <si>
    <t xml:space="preserve">Iklan bebas daripada unsur lucah, melampau atau merendahkan pesaing</t>
  </si>
  <si>
    <t xml:space="preserve">Etika pemasaran Islam</t>
  </si>
  <si>
    <t xml:space="preserve">Testimoni, ulasan dan angka jualan adalah benar serta boleh dibuktikan</t>
  </si>
  <si>
    <t xml:space="preserve">Prinsip sidq &amp; amanah</t>
  </si>
  <si>
    <t xml:space="preserve">Influencer dan ejen mematuhi garis panduan jenama serta adab Islam</t>
  </si>
  <si>
    <t xml:space="preserve">Dasar dalaman jenama</t>
  </si>
  <si>
    <t xml:space="preserve">Tiada amalan harga menipu, ihtikar (sorok stok) atau najsy (bida palsu)</t>
  </si>
  <si>
    <t xml:space="preserve">Fiqh muamalat</t>
  </si>
  <si>
    <t xml:space="preserve">Promosi tidak menggalakkan pembaziran (israf) atau hutang melampau</t>
  </si>
  <si>
    <t xml:space="preserve">Maqasid Syariah</t>
  </si>
  <si>
    <t xml:space="preserve">Data pelanggan dikumpul dan digunakan secara telus</t>
  </si>
  <si>
    <t xml:space="preserve">Akta PDPA 2010</t>
  </si>
  <si>
    <t xml:space="preserve">Aduan pelanggan berkaitan status halal direkod dan ditangani</t>
  </si>
  <si>
    <t xml:space="preserve">SOP aduan pelanggan</t>
  </si>
  <si>
    <t xml:space="preserve">Audit dalaman halal dan semakan bahan pemasaran dijalankan berkala</t>
  </si>
  <si>
    <t xml:space="preserve">Jawatankuasa Halal Dalaman</t>
  </si>
  <si>
    <t xml:space="preserve">Bilangan PATUH</t>
  </si>
  <si>
    <t xml:space="preserve">Peratus pematuhan</t>
  </si>
  <si>
    <t xml:space="preserve">PANDUAN PENGGUNAAN TEMPLAT PELAN PEMASARAN HALAL</t>
  </si>
  <si>
    <t xml:space="preserve">Isi hanya sel berlatar KUNING (tulisan biru). Sel lain adalah formula automatik.</t>
  </si>
  <si>
    <t xml:space="preserve">SUSUNAN KERJA YANG DISYORKAN</t>
  </si>
  <si>
    <t xml:space="preserve">1. Helaian 'Analisis' - lengkapkan SWOT, segmen sasaran dan analisis pesaing terlebih dahulu.</t>
  </si>
  <si>
    <t xml:space="preserve">2. Helaian 'Ringkasan' - isi maklumat syarikat dan tetapkan 5 objektif SMART.</t>
  </si>
  <si>
    <t xml:space="preserve">3. Helaian 'Strategi 7P' - terjemahkan analisis kepada strategi produk, harga, tempat, promosi, orang, proses dan bukti fizikal.</t>
  </si>
  <si>
    <t xml:space="preserve">4. Helaian 'Pelan Aktiviti' - senaraikan aktiviti, tarikh, PIC dan kos. Lajur Status menggunakan senarai pilihan.</t>
  </si>
  <si>
    <t xml:space="preserve">5. Helaian 'Bajet' - agihkan bajet ikut saluran, rekod kos sebenar dan jualan dijana untuk kira ROI.</t>
  </si>
  <si>
    <t xml:space="preserve">6. Helaian 'KPI' - tetapkan sasaran boleh diukur dan kemas kini pencapaian setiap bulan.</t>
  </si>
  <si>
    <t xml:space="preserve">7. Helaian 'Pematuhan Halal' - semak sebelum setiap bahan pemasaran diterbitkan.</t>
  </si>
  <si>
    <t xml:space="preserve">FORMULA PENTING</t>
  </si>
  <si>
    <t xml:space="preserve">Kemajuan aktiviti: Selesai = 100%, Dalam Proses = 50%, Belum Mula / Tergendala = 0%, Dibatalkan = dikecualikan daripada purata.</t>
  </si>
  <si>
    <t xml:space="preserve">ROI = (Jualan Dijana - Kos Sebenar) / Kos Sebenar. ROI 100% bermaksud setiap RM1 belanja memulangkan RM2.</t>
  </si>
  <si>
    <t xml:space="preserve">Status KPI: 100% ke atas = Tercapai, 70-99% = Hampir, bawah 70% = Belum Tercapai.</t>
  </si>
  <si>
    <t xml:space="preserve">Menambah baris: salin baris sedia ada (Insert Copied Cells) supaya formula dan senarai pilihan turut disalin, kemudian semak julat pada baris JUMLAH.</t>
  </si>
  <si>
    <t xml:space="preserve">RUJUKAN UTAMA</t>
  </si>
  <si>
    <t xml:space="preserve">Manual Prosedur Pensijilan Halal Malaysia (MPPHM) - syarat penggunaan logo dan sijil halal.</t>
  </si>
  <si>
    <t xml:space="preserve">MS 1500 (makanan halal), MS 2200 (kosmetik), MS 2400 (logistik halal).</t>
  </si>
  <si>
    <t xml:space="preserve">Akta Perihal Dagangan 2011 - kesalahan dakwaan halal palsu dan perihal dagangan mengelirukan.</t>
  </si>
  <si>
    <t xml:space="preserve">Peraturan Makanan 1985 - pelabelan bahan dan kandungan.</t>
  </si>
  <si>
    <t xml:space="preserve">Akta Perlindungan Data Peribadi 2010 - pengumpulan data pelanggan dalam pemasaran digital.</t>
  </si>
  <si>
    <t xml:space="preserve">Sokongan promosi &amp; eksport: HDC, MATRADE, SME Corp, MIHAS.</t>
  </si>
  <si>
    <t xml:space="preserve">PENAFIAN</t>
  </si>
  <si>
    <t xml:space="preserve">Templat ini alat perancangan pemasaran. Ia bukan nasihat undang-undang dan tidak menggantikan kelulusan pihak berkuasa pensijilan halal. Sahkan setiap dakwaan pemasaran dengan pegawai halal dan pihak berkuasa berkaitan.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</si>
</sst>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%"/>
    <numFmt numFmtId="168" formatCode="#,##0.00;\(#,##0.00\);\-"/>
    <numFmt numFmtId="169" formatCode="0.0%"/>
    <numFmt numFmtId="170" formatCode="#,##0.0#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color rgb="FF00563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563F"/>
        <bgColor rgb="FF003300"/>
      </patternFill>
    </fill>
    <fill>
      <patternFill patternType="solid">
        <fgColor rgb="FFF2F2F2"/>
        <bgColor rgb="FFFFFFFF"/>
      </patternFill>
    </fill>
    <fill>
      <patternFill patternType="solid">
        <fgColor rgb="FFFFF2A8"/>
        <bgColor rgb="FFF2F2F2"/>
      </patternFill>
    </fill>
    <fill>
      <patternFill patternType="solid">
        <fgColor rgb="FFC6E0B4"/>
        <bgColor rgb="FFD8E8E1"/>
      </patternFill>
    </fill>
    <fill>
      <patternFill patternType="solid">
        <fgColor rgb="FFD8E8E1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8E1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563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26"/>
    <col collapsed="false" customWidth="true" hidden="false" outlineLevel="0" max="6" min="3" style="1" width="16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18.75" hidden="false" customHeight="true" outlineLevel="0" collapsed="false">
      <c r="A4" s="4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6" t="s">
        <v>4</v>
      </c>
      <c r="C5" s="6"/>
      <c r="D5" s="6"/>
    </row>
    <row r="6" customFormat="false" ht="15" hidden="false" customHeight="false" outlineLevel="0" collapsed="false">
      <c r="A6" s="5" t="s">
        <v>5</v>
      </c>
      <c r="B6" s="6" t="s">
        <v>6</v>
      </c>
      <c r="C6" s="6"/>
      <c r="D6" s="6"/>
    </row>
    <row r="7" customFormat="false" ht="15" hidden="false" customHeight="false" outlineLevel="0" collapsed="false">
      <c r="A7" s="5" t="s">
        <v>7</v>
      </c>
      <c r="B7" s="6" t="s">
        <v>8</v>
      </c>
      <c r="C7" s="6"/>
      <c r="D7" s="6"/>
    </row>
    <row r="8" customFormat="false" ht="15" hidden="false" customHeight="false" outlineLevel="0" collapsed="false">
      <c r="A8" s="5" t="s">
        <v>9</v>
      </c>
      <c r="B8" s="6" t="s">
        <v>10</v>
      </c>
      <c r="C8" s="6"/>
      <c r="D8" s="6"/>
    </row>
    <row r="9" customFormat="false" ht="15" hidden="false" customHeight="false" outlineLevel="0" collapsed="false">
      <c r="A9" s="5" t="s">
        <v>11</v>
      </c>
      <c r="B9" s="7" t="n">
        <v>46934</v>
      </c>
      <c r="C9" s="7"/>
      <c r="D9" s="7"/>
    </row>
    <row r="10" customFormat="false" ht="15" hidden="false" customHeight="false" outlineLevel="0" collapsed="false">
      <c r="A10" s="5" t="s">
        <v>12</v>
      </c>
      <c r="B10" s="6" t="s">
        <v>13</v>
      </c>
      <c r="C10" s="6"/>
      <c r="D10" s="6"/>
    </row>
    <row r="11" customFormat="false" ht="15" hidden="false" customHeight="false" outlineLevel="0" collapsed="false">
      <c r="A11" s="5" t="s">
        <v>14</v>
      </c>
      <c r="B11" s="6" t="s">
        <v>15</v>
      </c>
      <c r="C11" s="6"/>
      <c r="D11" s="6"/>
    </row>
    <row r="12" customFormat="false" ht="15" hidden="false" customHeight="false" outlineLevel="0" collapsed="false">
      <c r="A12" s="5" t="s">
        <v>16</v>
      </c>
      <c r="B12" s="6" t="s">
        <v>17</v>
      </c>
      <c r="C12" s="6"/>
      <c r="D12" s="6"/>
    </row>
    <row r="13" customFormat="false" ht="15" hidden="false" customHeight="false" outlineLevel="0" collapsed="false">
      <c r="A13" s="5" t="s">
        <v>18</v>
      </c>
      <c r="B13" s="8" t="n">
        <f aca="true">MAX(0,B9-TODAY())</f>
        <v>651</v>
      </c>
    </row>
    <row r="15" customFormat="false" ht="18.75" hidden="false" customHeight="true" outlineLevel="0" collapsed="false">
      <c r="A15" s="4" t="s">
        <v>19</v>
      </c>
      <c r="B15" s="4"/>
      <c r="C15" s="4"/>
      <c r="D15" s="4"/>
      <c r="E15" s="4"/>
      <c r="F15" s="4"/>
    </row>
    <row r="16" customFormat="false" ht="15" hidden="false" customHeight="true" outlineLevel="0" collapsed="false">
      <c r="A16" s="5" t="s">
        <v>20</v>
      </c>
      <c r="B16" s="9" t="s">
        <v>21</v>
      </c>
      <c r="C16" s="9"/>
      <c r="D16" s="9"/>
      <c r="E16" s="9"/>
      <c r="F16" s="9"/>
    </row>
    <row r="17" customFormat="false" ht="15" hidden="false" customHeight="true" outlineLevel="0" collapsed="false">
      <c r="A17" s="5" t="s">
        <v>22</v>
      </c>
      <c r="B17" s="9" t="s">
        <v>23</v>
      </c>
      <c r="C17" s="9"/>
      <c r="D17" s="9"/>
      <c r="E17" s="9"/>
      <c r="F17" s="9"/>
    </row>
    <row r="18" customFormat="false" ht="15" hidden="false" customHeight="true" outlineLevel="0" collapsed="false">
      <c r="A18" s="5" t="s">
        <v>24</v>
      </c>
      <c r="B18" s="9" t="s">
        <v>25</v>
      </c>
      <c r="C18" s="9"/>
      <c r="D18" s="9"/>
      <c r="E18" s="9"/>
      <c r="F18" s="9"/>
    </row>
    <row r="19" customFormat="false" ht="15" hidden="false" customHeight="true" outlineLevel="0" collapsed="false">
      <c r="A19" s="5" t="s">
        <v>26</v>
      </c>
      <c r="B19" s="9" t="s">
        <v>27</v>
      </c>
      <c r="C19" s="9"/>
      <c r="D19" s="9"/>
      <c r="E19" s="9"/>
      <c r="F19" s="9"/>
    </row>
    <row r="20" customFormat="false" ht="15" hidden="false" customHeight="true" outlineLevel="0" collapsed="false">
      <c r="A20" s="5" t="s">
        <v>28</v>
      </c>
      <c r="B20" s="9" t="s">
        <v>29</v>
      </c>
      <c r="C20" s="9"/>
      <c r="D20" s="9"/>
      <c r="E20" s="9"/>
      <c r="F20" s="9"/>
    </row>
    <row r="22" customFormat="false" ht="18.75" hidden="false" customHeight="true" outlineLevel="0" collapsed="false">
      <c r="A22" s="4" t="s">
        <v>30</v>
      </c>
      <c r="B22" s="4"/>
      <c r="C22" s="4"/>
      <c r="D22" s="4"/>
      <c r="E22" s="4"/>
      <c r="F22" s="4"/>
    </row>
    <row r="23" customFormat="false" ht="17.35" hidden="false" customHeight="false" outlineLevel="0" collapsed="false">
      <c r="A23" s="5" t="s">
        <v>31</v>
      </c>
      <c r="B23" s="10" t="n">
        <f aca="false">'Pelan Aktiviti'!K18</f>
        <v>0.166666666666667</v>
      </c>
    </row>
    <row r="24" customFormat="false" ht="15" hidden="false" customHeight="false" outlineLevel="0" collapsed="false">
      <c r="A24" s="5" t="s">
        <v>32</v>
      </c>
      <c r="B24" s="11" t="n">
        <f aca="false">COUNTA('Pelan Aktiviti'!B5:B16)</f>
        <v>12</v>
      </c>
    </row>
    <row r="25" customFormat="false" ht="15" hidden="false" customHeight="false" outlineLevel="0" collapsed="false">
      <c r="A25" s="5" t="s">
        <v>33</v>
      </c>
      <c r="B25" s="11" t="n">
        <f aca="false">COUNTIF('Pelan Aktiviti'!J5:J16,"Selesai")</f>
        <v>1</v>
      </c>
    </row>
    <row r="26" customFormat="false" ht="15" hidden="false" customHeight="false" outlineLevel="0" collapsed="false">
      <c r="A26" s="5" t="s">
        <v>34</v>
      </c>
      <c r="B26" s="11" t="n">
        <f aca="false">COUNTIF('Pelan Aktiviti'!J5:J16,"Dalam Proses")</f>
        <v>2</v>
      </c>
    </row>
    <row r="27" customFormat="false" ht="17.35" hidden="false" customHeight="false" outlineLevel="0" collapsed="false">
      <c r="A27" s="5" t="s">
        <v>35</v>
      </c>
      <c r="B27" s="10" t="n">
        <f aca="false">KPI!F16</f>
        <v>0.510333333333333</v>
      </c>
    </row>
    <row r="28" customFormat="false" ht="15" hidden="false" customHeight="false" outlineLevel="0" collapsed="false">
      <c r="A28" s="5" t="s">
        <v>36</v>
      </c>
      <c r="B28" s="12" t="str">
        <f aca="false">KPI!F17</f>
        <v>0 / 10</v>
      </c>
    </row>
    <row r="29" customFormat="false" ht="17.35" hidden="false" customHeight="false" outlineLevel="0" collapsed="false">
      <c r="A29" s="5" t="s">
        <v>37</v>
      </c>
      <c r="B29" s="10" t="n">
        <f aca="false">'Pematuhan Halal'!D22</f>
        <v>0.133333333333333</v>
      </c>
    </row>
    <row r="31" customFormat="false" ht="18.75" hidden="false" customHeight="true" outlineLevel="0" collapsed="false">
      <c r="A31" s="4" t="s">
        <v>38</v>
      </c>
      <c r="B31" s="4"/>
      <c r="C31" s="4"/>
      <c r="D31" s="4"/>
      <c r="E31" s="4"/>
      <c r="F31" s="4"/>
    </row>
    <row r="32" customFormat="false" ht="15" hidden="false" customHeight="false" outlineLevel="0" collapsed="false">
      <c r="A32" s="5" t="s">
        <v>39</v>
      </c>
      <c r="B32" s="13" t="n">
        <f aca="false">Bajet!B16</f>
        <v>175000</v>
      </c>
    </row>
    <row r="33" customFormat="false" ht="15" hidden="false" customHeight="false" outlineLevel="0" collapsed="false">
      <c r="A33" s="5" t="s">
        <v>40</v>
      </c>
      <c r="B33" s="14" t="n">
        <f aca="false">Bajet!D16</f>
        <v>45000</v>
      </c>
    </row>
    <row r="34" customFormat="false" ht="15" hidden="false" customHeight="false" outlineLevel="0" collapsed="false">
      <c r="A34" s="5" t="s">
        <v>41</v>
      </c>
      <c r="B34" s="13" t="n">
        <f aca="false">B32-B33</f>
        <v>130000</v>
      </c>
    </row>
    <row r="35" customFormat="false" ht="15" hidden="false" customHeight="false" outlineLevel="0" collapsed="false">
      <c r="A35" s="5" t="s">
        <v>42</v>
      </c>
      <c r="B35" s="15" t="n">
        <f aca="false">IFERROR(B33/B32,0)</f>
        <v>0.257142857142857</v>
      </c>
    </row>
    <row r="36" customFormat="false" ht="15" hidden="false" customHeight="false" outlineLevel="0" collapsed="false">
      <c r="A36" s="5" t="s">
        <v>43</v>
      </c>
      <c r="B36" s="14" t="n">
        <f aca="false">Bajet!F16</f>
        <v>320000</v>
      </c>
    </row>
    <row r="37" customFormat="false" ht="17.35" hidden="false" customHeight="false" outlineLevel="0" collapsed="false">
      <c r="A37" s="5" t="s">
        <v>44</v>
      </c>
      <c r="B37" s="10" t="n">
        <f aca="false">Bajet!G16</f>
        <v>6.11111111111111</v>
      </c>
    </row>
    <row r="39" customFormat="false" ht="15" hidden="false" customHeight="false" outlineLevel="0" collapsed="false">
      <c r="A39" s="16" t="str">
        <f aca="false">"STATUS: Pelan aktiviti "&amp;TEXT('Pelan Aktiviti'!K18,"0%")&amp;" siap. Purata pencapaian KPI "&amp;TEXT(KPI!F16,"0%")&amp;". Pematuhan halal "&amp;TEXT('Pematuhan Halal'!D22,"0%")&amp;". Bajet digunakan "&amp;TEXT(IFERROR(B33/B32,0),"0%")&amp;"."</f>
        <v>STATUS: Pelan aktiviti 17% siap. Purata pencapaian KPI 51%. Pematuhan halal 13%. Bajet digunakan 26%.</v>
      </c>
      <c r="B39" s="16"/>
      <c r="C39" s="16"/>
      <c r="D39" s="16"/>
      <c r="E39" s="16"/>
      <c r="F39" s="16"/>
    </row>
    <row r="41" customFormat="false" ht="15" hidden="false" customHeight="true" outlineLevel="0" collapsed="false">
      <c r="A41" s="17" t="s">
        <v>45</v>
      </c>
      <c r="B41" s="17"/>
      <c r="C41" s="17"/>
      <c r="D41" s="17"/>
      <c r="E41" s="17"/>
      <c r="F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</row>
  </sheetData>
  <mergeCells count="21">
    <mergeCell ref="A1:F1"/>
    <mergeCell ref="A2:F2"/>
    <mergeCell ref="A4:F4"/>
    <mergeCell ref="B5:D5"/>
    <mergeCell ref="B6:D6"/>
    <mergeCell ref="B7:D7"/>
    <mergeCell ref="B8:D8"/>
    <mergeCell ref="B9:D9"/>
    <mergeCell ref="B10:D10"/>
    <mergeCell ref="B11:D11"/>
    <mergeCell ref="B12:D12"/>
    <mergeCell ref="A15:F15"/>
    <mergeCell ref="B16:F16"/>
    <mergeCell ref="B17:F17"/>
    <mergeCell ref="B18:F18"/>
    <mergeCell ref="B19:F19"/>
    <mergeCell ref="B20:F20"/>
    <mergeCell ref="A22:F22"/>
    <mergeCell ref="A31:F31"/>
    <mergeCell ref="A39:F39"/>
    <mergeCell ref="A41:F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32"/>
    <col collapsed="false" customWidth="true" hidden="false" outlineLevel="0" max="4" min="4" style="1" width="20"/>
    <col collapsed="false" customWidth="true" hidden="false" outlineLevel="0" max="5" min="5" style="1" width="16"/>
    <col collapsed="false" customWidth="true" hidden="false" outlineLevel="0" max="6" min="6" style="1" width="30"/>
  </cols>
  <sheetData>
    <row r="1" customFormat="false" ht="27.75" hidden="false" customHeight="true" outlineLevel="0" collapsed="false">
      <c r="A1" s="2" t="s">
        <v>46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47</v>
      </c>
      <c r="B2" s="3"/>
      <c r="C2" s="3"/>
      <c r="D2" s="3"/>
      <c r="E2" s="3"/>
      <c r="F2" s="3"/>
    </row>
    <row r="4" customFormat="false" ht="18.75" hidden="false" customHeight="true" outlineLevel="0" collapsed="false">
      <c r="A4" s="4" t="s">
        <v>48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18" t="s">
        <v>49</v>
      </c>
      <c r="B5" s="18"/>
      <c r="C5" s="18"/>
      <c r="D5" s="18" t="s">
        <v>50</v>
      </c>
      <c r="E5" s="18"/>
      <c r="F5" s="18"/>
    </row>
    <row r="6" customFormat="false" ht="27.75" hidden="false" customHeight="true" outlineLevel="0" collapsed="false">
      <c r="A6" s="9" t="s">
        <v>51</v>
      </c>
      <c r="B6" s="9"/>
      <c r="C6" s="9"/>
      <c r="D6" s="9" t="s">
        <v>52</v>
      </c>
      <c r="E6" s="9"/>
      <c r="F6" s="9"/>
    </row>
    <row r="7" customFormat="false" ht="27.75" hidden="false" customHeight="true" outlineLevel="0" collapsed="false">
      <c r="A7" s="9" t="s">
        <v>53</v>
      </c>
      <c r="B7" s="9"/>
      <c r="C7" s="9"/>
      <c r="D7" s="9" t="s">
        <v>54</v>
      </c>
      <c r="E7" s="9"/>
      <c r="F7" s="9"/>
    </row>
    <row r="8" customFormat="false" ht="27.75" hidden="false" customHeight="true" outlineLevel="0" collapsed="false">
      <c r="A8" s="9" t="s">
        <v>55</v>
      </c>
      <c r="B8" s="9"/>
      <c r="C8" s="9"/>
      <c r="D8" s="9" t="s">
        <v>56</v>
      </c>
      <c r="E8" s="9"/>
      <c r="F8" s="9"/>
    </row>
    <row r="9" customFormat="false" ht="27.75" hidden="false" customHeight="true" outlineLevel="0" collapsed="false">
      <c r="A9" s="9" t="s">
        <v>57</v>
      </c>
      <c r="B9" s="9"/>
      <c r="C9" s="9"/>
      <c r="D9" s="9" t="s">
        <v>58</v>
      </c>
      <c r="E9" s="9"/>
      <c r="F9" s="9"/>
    </row>
    <row r="11" customFormat="false" ht="15" hidden="false" customHeight="false" outlineLevel="0" collapsed="false">
      <c r="A11" s="18" t="s">
        <v>59</v>
      </c>
      <c r="B11" s="18"/>
      <c r="C11" s="18"/>
      <c r="D11" s="18" t="s">
        <v>60</v>
      </c>
      <c r="E11" s="18"/>
      <c r="F11" s="18"/>
    </row>
    <row r="12" customFormat="false" ht="27.75" hidden="false" customHeight="true" outlineLevel="0" collapsed="false">
      <c r="A12" s="9" t="s">
        <v>61</v>
      </c>
      <c r="B12" s="9"/>
      <c r="C12" s="9"/>
      <c r="D12" s="9" t="s">
        <v>62</v>
      </c>
      <c r="E12" s="9"/>
      <c r="F12" s="9"/>
    </row>
    <row r="13" customFormat="false" ht="27.75" hidden="false" customHeight="true" outlineLevel="0" collapsed="false">
      <c r="A13" s="9" t="s">
        <v>63</v>
      </c>
      <c r="B13" s="9"/>
      <c r="C13" s="9"/>
      <c r="D13" s="9" t="s">
        <v>64</v>
      </c>
      <c r="E13" s="9"/>
      <c r="F13" s="9"/>
    </row>
    <row r="14" customFormat="false" ht="27.75" hidden="false" customHeight="true" outlineLevel="0" collapsed="false">
      <c r="A14" s="9" t="s">
        <v>65</v>
      </c>
      <c r="B14" s="9"/>
      <c r="C14" s="9"/>
      <c r="D14" s="9" t="s">
        <v>66</v>
      </c>
      <c r="E14" s="9"/>
      <c r="F14" s="9"/>
    </row>
    <row r="15" customFormat="false" ht="27.75" hidden="false" customHeight="true" outlineLevel="0" collapsed="false">
      <c r="A15" s="9" t="s">
        <v>67</v>
      </c>
      <c r="B15" s="9"/>
      <c r="C15" s="9"/>
      <c r="D15" s="9" t="s">
        <v>68</v>
      </c>
      <c r="E15" s="9"/>
      <c r="F15" s="9"/>
    </row>
    <row r="17" customFormat="false" ht="18.75" hidden="false" customHeight="true" outlineLevel="0" collapsed="false">
      <c r="A17" s="4" t="s">
        <v>69</v>
      </c>
      <c r="B17" s="4"/>
      <c r="C17" s="4"/>
      <c r="D17" s="4"/>
      <c r="E17" s="4"/>
      <c r="F17" s="4"/>
    </row>
    <row r="18" customFormat="false" ht="30" hidden="false" customHeight="true" outlineLevel="0" collapsed="false">
      <c r="A18" s="19" t="s">
        <v>70</v>
      </c>
      <c r="B18" s="19" t="s">
        <v>71</v>
      </c>
      <c r="C18" s="19" t="s">
        <v>72</v>
      </c>
      <c r="D18" s="19" t="s">
        <v>73</v>
      </c>
      <c r="E18" s="19" t="s">
        <v>74</v>
      </c>
      <c r="F18" s="19" t="s">
        <v>75</v>
      </c>
    </row>
    <row r="19" customFormat="false" ht="23.85" hidden="false" customHeight="false" outlineLevel="0" collapsed="false">
      <c r="A19" s="20" t="s">
        <v>76</v>
      </c>
      <c r="B19" s="20" t="s">
        <v>77</v>
      </c>
      <c r="C19" s="20" t="s">
        <v>78</v>
      </c>
      <c r="D19" s="21" t="s">
        <v>79</v>
      </c>
      <c r="E19" s="22" t="n">
        <v>1</v>
      </c>
      <c r="F19" s="20"/>
    </row>
    <row r="20" customFormat="false" ht="23.85" hidden="false" customHeight="false" outlineLevel="0" collapsed="false">
      <c r="A20" s="20" t="s">
        <v>80</v>
      </c>
      <c r="B20" s="20" t="s">
        <v>81</v>
      </c>
      <c r="C20" s="20" t="s">
        <v>82</v>
      </c>
      <c r="D20" s="21" t="s">
        <v>83</v>
      </c>
      <c r="E20" s="22" t="n">
        <v>2</v>
      </c>
      <c r="F20" s="20"/>
    </row>
    <row r="21" customFormat="false" ht="23.85" hidden="false" customHeight="false" outlineLevel="0" collapsed="false">
      <c r="A21" s="20" t="s">
        <v>84</v>
      </c>
      <c r="B21" s="20" t="s">
        <v>85</v>
      </c>
      <c r="C21" s="20" t="s">
        <v>86</v>
      </c>
      <c r="D21" s="21" t="s">
        <v>87</v>
      </c>
      <c r="E21" s="22" t="n">
        <v>1</v>
      </c>
      <c r="F21" s="20"/>
    </row>
    <row r="22" customFormat="false" ht="23.85" hidden="false" customHeight="false" outlineLevel="0" collapsed="false">
      <c r="A22" s="20" t="s">
        <v>88</v>
      </c>
      <c r="B22" s="20" t="s">
        <v>89</v>
      </c>
      <c r="C22" s="20" t="s">
        <v>90</v>
      </c>
      <c r="D22" s="21" t="s">
        <v>91</v>
      </c>
      <c r="E22" s="22" t="n">
        <v>3</v>
      </c>
      <c r="F22" s="20"/>
    </row>
    <row r="25" customFormat="false" ht="18.75" hidden="false" customHeight="true" outlineLevel="0" collapsed="false">
      <c r="A25" s="4" t="s">
        <v>92</v>
      </c>
      <c r="B25" s="4"/>
      <c r="C25" s="4"/>
      <c r="D25" s="4"/>
      <c r="E25" s="4"/>
      <c r="F25" s="4"/>
    </row>
    <row r="26" customFormat="false" ht="30" hidden="false" customHeight="true" outlineLevel="0" collapsed="false">
      <c r="A26" s="19" t="s">
        <v>93</v>
      </c>
      <c r="B26" s="19" t="s">
        <v>94</v>
      </c>
      <c r="C26" s="19" t="s">
        <v>95</v>
      </c>
      <c r="D26" s="19" t="s">
        <v>96</v>
      </c>
      <c r="E26" s="19" t="s">
        <v>97</v>
      </c>
      <c r="F26" s="19" t="s">
        <v>98</v>
      </c>
    </row>
    <row r="27" customFormat="false" ht="23.85" hidden="false" customHeight="false" outlineLevel="0" collapsed="false">
      <c r="A27" s="20" t="s">
        <v>99</v>
      </c>
      <c r="B27" s="20" t="s">
        <v>100</v>
      </c>
      <c r="C27" s="20" t="s">
        <v>101</v>
      </c>
      <c r="D27" s="20" t="s">
        <v>102</v>
      </c>
      <c r="E27" s="20" t="s">
        <v>103</v>
      </c>
      <c r="F27" s="20" t="s">
        <v>104</v>
      </c>
    </row>
    <row r="28" customFormat="false" ht="15" hidden="false" customHeight="false" outlineLevel="0" collapsed="false">
      <c r="A28" s="20" t="s">
        <v>105</v>
      </c>
      <c r="B28" s="20" t="s">
        <v>106</v>
      </c>
      <c r="C28" s="20" t="s">
        <v>107</v>
      </c>
      <c r="D28" s="20" t="s">
        <v>108</v>
      </c>
      <c r="E28" s="20" t="s">
        <v>109</v>
      </c>
      <c r="F28" s="20" t="s">
        <v>110</v>
      </c>
    </row>
    <row r="29" customFormat="false" ht="23.85" hidden="false" customHeight="false" outlineLevel="0" collapsed="false">
      <c r="A29" s="20" t="s">
        <v>111</v>
      </c>
      <c r="B29" s="20" t="s">
        <v>112</v>
      </c>
      <c r="C29" s="20" t="s">
        <v>113</v>
      </c>
      <c r="D29" s="20" t="s">
        <v>114</v>
      </c>
      <c r="E29" s="20" t="s">
        <v>115</v>
      </c>
      <c r="F29" s="20" t="s">
        <v>116</v>
      </c>
    </row>
  </sheetData>
  <mergeCells count="25">
    <mergeCell ref="A1:F1"/>
    <mergeCell ref="A2:F2"/>
    <mergeCell ref="A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7:F17"/>
    <mergeCell ref="A25:F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40"/>
    <col collapsed="false" customWidth="true" hidden="false" outlineLevel="0" max="3" min="3" style="1" width="44"/>
    <col collapsed="false" customWidth="true" hidden="false" outlineLevel="0" max="4" min="4" style="1" width="42"/>
    <col collapsed="false" customWidth="true" hidden="false" outlineLevel="0" max="5" min="5" style="1" width="18"/>
  </cols>
  <sheetData>
    <row r="1" customFormat="false" ht="27.75" hidden="false" customHeight="true" outlineLevel="0" collapsed="false">
      <c r="A1" s="2" t="s">
        <v>117</v>
      </c>
      <c r="B1" s="2"/>
      <c r="C1" s="2"/>
      <c r="D1" s="2"/>
      <c r="E1" s="2"/>
    </row>
    <row r="2" customFormat="false" ht="24" hidden="false" customHeight="true" outlineLevel="0" collapsed="false">
      <c r="A2" s="3" t="s">
        <v>118</v>
      </c>
      <c r="B2" s="3"/>
      <c r="C2" s="3"/>
      <c r="D2" s="3"/>
      <c r="E2" s="3"/>
    </row>
    <row r="4" customFormat="false" ht="30" hidden="false" customHeight="true" outlineLevel="0" collapsed="false">
      <c r="A4" s="19" t="s">
        <v>119</v>
      </c>
      <c r="B4" s="19" t="s">
        <v>120</v>
      </c>
      <c r="C4" s="19" t="s">
        <v>121</v>
      </c>
      <c r="D4" s="19" t="s">
        <v>122</v>
      </c>
      <c r="E4" s="19" t="s">
        <v>123</v>
      </c>
    </row>
    <row r="5" customFormat="false" ht="42" hidden="false" customHeight="true" outlineLevel="0" collapsed="false">
      <c r="A5" s="23" t="s">
        <v>124</v>
      </c>
      <c r="B5" s="20" t="s">
        <v>125</v>
      </c>
      <c r="C5" s="20" t="s">
        <v>126</v>
      </c>
      <c r="D5" s="24" t="s">
        <v>127</v>
      </c>
      <c r="E5" s="21"/>
    </row>
    <row r="6" customFormat="false" ht="42" hidden="false" customHeight="true" outlineLevel="0" collapsed="false">
      <c r="A6" s="23" t="s">
        <v>128</v>
      </c>
      <c r="B6" s="20" t="s">
        <v>129</v>
      </c>
      <c r="C6" s="20" t="s">
        <v>130</v>
      </c>
      <c r="D6" s="24" t="s">
        <v>131</v>
      </c>
      <c r="E6" s="21"/>
    </row>
    <row r="7" customFormat="false" ht="42" hidden="false" customHeight="true" outlineLevel="0" collapsed="false">
      <c r="A7" s="23" t="s">
        <v>132</v>
      </c>
      <c r="B7" s="20" t="s">
        <v>133</v>
      </c>
      <c r="C7" s="20" t="s">
        <v>134</v>
      </c>
      <c r="D7" s="24" t="s">
        <v>135</v>
      </c>
      <c r="E7" s="21"/>
    </row>
    <row r="8" customFormat="false" ht="42" hidden="false" customHeight="true" outlineLevel="0" collapsed="false">
      <c r="A8" s="23" t="s">
        <v>136</v>
      </c>
      <c r="B8" s="20" t="s">
        <v>137</v>
      </c>
      <c r="C8" s="20" t="s">
        <v>138</v>
      </c>
      <c r="D8" s="24" t="s">
        <v>139</v>
      </c>
      <c r="E8" s="21"/>
    </row>
    <row r="9" customFormat="false" ht="42" hidden="false" customHeight="true" outlineLevel="0" collapsed="false">
      <c r="A9" s="23" t="s">
        <v>140</v>
      </c>
      <c r="B9" s="20" t="s">
        <v>141</v>
      </c>
      <c r="C9" s="20" t="s">
        <v>142</v>
      </c>
      <c r="D9" s="24" t="s">
        <v>143</v>
      </c>
      <c r="E9" s="21"/>
    </row>
    <row r="10" customFormat="false" ht="42" hidden="false" customHeight="true" outlineLevel="0" collapsed="false">
      <c r="A10" s="23" t="s">
        <v>144</v>
      </c>
      <c r="B10" s="20" t="s">
        <v>145</v>
      </c>
      <c r="C10" s="20" t="s">
        <v>146</v>
      </c>
      <c r="D10" s="24" t="s">
        <v>147</v>
      </c>
      <c r="E10" s="21"/>
    </row>
    <row r="11" customFormat="false" ht="42" hidden="false" customHeight="true" outlineLevel="0" collapsed="false">
      <c r="A11" s="23" t="s">
        <v>148</v>
      </c>
      <c r="B11" s="20" t="s">
        <v>149</v>
      </c>
      <c r="C11" s="20" t="s">
        <v>150</v>
      </c>
      <c r="D11" s="24" t="s">
        <v>151</v>
      </c>
      <c r="E11" s="21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0"/>
    <col collapsed="false" customWidth="true" hidden="false" outlineLevel="0" max="3" min="3" style="1" width="22"/>
    <col collapsed="false" customWidth="true" hidden="false" outlineLevel="0" max="4" min="4" style="1" width="30"/>
    <col collapsed="false" customWidth="true" hidden="false" outlineLevel="0" max="5" min="5" style="1" width="8"/>
    <col collapsed="false" customWidth="true" hidden="false" outlineLevel="0" max="7" min="6" style="1" width="14"/>
    <col collapsed="false" customWidth="true" hidden="false" outlineLevel="0" max="8" min="8" style="1" width="16"/>
    <col collapsed="false" customWidth="true" hidden="false" outlineLevel="0" max="9" min="9" style="1" width="14"/>
    <col collapsed="false" customWidth="true" hidden="false" outlineLevel="0" max="10" min="10" style="1" width="16"/>
    <col collapsed="false" customWidth="true" hidden="false" outlineLevel="0" max="11" min="11" style="1" width="11"/>
  </cols>
  <sheetData>
    <row r="1" customFormat="false" ht="27.75" hidden="false" customHeight="true" outlineLevel="0" collapsed="false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30" hidden="false" customHeight="true" outlineLevel="0" collapsed="false">
      <c r="A4" s="19" t="s">
        <v>154</v>
      </c>
      <c r="B4" s="19" t="s">
        <v>155</v>
      </c>
      <c r="C4" s="19" t="s">
        <v>156</v>
      </c>
      <c r="D4" s="19" t="s">
        <v>157</v>
      </c>
      <c r="E4" s="19" t="s">
        <v>158</v>
      </c>
      <c r="F4" s="19" t="s">
        <v>159</v>
      </c>
      <c r="G4" s="19" t="s">
        <v>160</v>
      </c>
      <c r="H4" s="19" t="s">
        <v>123</v>
      </c>
      <c r="I4" s="19" t="s">
        <v>161</v>
      </c>
      <c r="J4" s="19" t="s">
        <v>162</v>
      </c>
      <c r="K4" s="19" t="s">
        <v>163</v>
      </c>
    </row>
    <row r="5" customFormat="false" ht="23.85" hidden="false" customHeight="false" outlineLevel="0" collapsed="false">
      <c r="A5" s="11" t="n">
        <v>1</v>
      </c>
      <c r="B5" s="20" t="s">
        <v>164</v>
      </c>
      <c r="C5" s="21" t="s">
        <v>165</v>
      </c>
      <c r="D5" s="20" t="s">
        <v>166</v>
      </c>
      <c r="E5" s="21" t="s">
        <v>167</v>
      </c>
      <c r="F5" s="25" t="n">
        <v>46392</v>
      </c>
      <c r="G5" s="25" t="n">
        <v>46446</v>
      </c>
      <c r="H5" s="21" t="s">
        <v>168</v>
      </c>
      <c r="I5" s="26" t="n">
        <v>12000</v>
      </c>
      <c r="J5" s="21" t="s">
        <v>169</v>
      </c>
      <c r="K5" s="15" t="n">
        <f aca="false">IF(J5="Selesai",1,IF(J5="Dalam Proses",0.5,IF(J5="Dibatalkan","",0)))</f>
        <v>1</v>
      </c>
    </row>
    <row r="6" customFormat="false" ht="15" hidden="false" customHeight="false" outlineLevel="0" collapsed="false">
      <c r="A6" s="11" t="n">
        <v>2</v>
      </c>
      <c r="B6" s="20" t="s">
        <v>170</v>
      </c>
      <c r="C6" s="21" t="s">
        <v>171</v>
      </c>
      <c r="D6" s="20" t="s">
        <v>172</v>
      </c>
      <c r="E6" s="21" t="s">
        <v>167</v>
      </c>
      <c r="F6" s="25" t="n">
        <v>46402</v>
      </c>
      <c r="G6" s="25" t="n">
        <v>46477</v>
      </c>
      <c r="H6" s="21"/>
      <c r="I6" s="26" t="n">
        <v>9000</v>
      </c>
      <c r="J6" s="21" t="s">
        <v>173</v>
      </c>
      <c r="K6" s="15" t="n">
        <f aca="false">IF(J6="Selesai",1,IF(J6="Dalam Proses",0.5,IF(J6="Dibatalkan","",0)))</f>
        <v>0.5</v>
      </c>
    </row>
    <row r="7" customFormat="false" ht="23.85" hidden="false" customHeight="false" outlineLevel="0" collapsed="false">
      <c r="A7" s="11" t="n">
        <v>3</v>
      </c>
      <c r="B7" s="20" t="s">
        <v>174</v>
      </c>
      <c r="C7" s="21" t="s">
        <v>175</v>
      </c>
      <c r="D7" s="20" t="s">
        <v>176</v>
      </c>
      <c r="E7" s="21" t="s">
        <v>167</v>
      </c>
      <c r="F7" s="25" t="n">
        <v>46419</v>
      </c>
      <c r="G7" s="25" t="n">
        <v>46752</v>
      </c>
      <c r="H7" s="21"/>
      <c r="I7" s="26" t="n">
        <v>24000</v>
      </c>
      <c r="J7" s="21" t="s">
        <v>173</v>
      </c>
      <c r="K7" s="15" t="n">
        <f aca="false">IF(J7="Selesai",1,IF(J7="Dalam Proses",0.5,IF(J7="Dibatalkan","",0)))</f>
        <v>0.5</v>
      </c>
    </row>
    <row r="8" customFormat="false" ht="15" hidden="false" customHeight="false" outlineLevel="0" collapsed="false">
      <c r="A8" s="11" t="n">
        <v>4</v>
      </c>
      <c r="B8" s="20" t="s">
        <v>177</v>
      </c>
      <c r="C8" s="21" t="s">
        <v>178</v>
      </c>
      <c r="D8" s="20" t="s">
        <v>179</v>
      </c>
      <c r="E8" s="21" t="s">
        <v>180</v>
      </c>
      <c r="F8" s="25" t="n">
        <v>46478</v>
      </c>
      <c r="G8" s="25" t="n">
        <v>46568</v>
      </c>
      <c r="H8" s="21"/>
      <c r="I8" s="26" t="n">
        <v>18000</v>
      </c>
      <c r="J8" s="21" t="s">
        <v>181</v>
      </c>
      <c r="K8" s="15" t="n">
        <f aca="false">IF(J8="Selesai",1,IF(J8="Dalam Proses",0.5,IF(J8="Dibatalkan","",0)))</f>
        <v>0</v>
      </c>
    </row>
    <row r="9" customFormat="false" ht="23.85" hidden="false" customHeight="false" outlineLevel="0" collapsed="false">
      <c r="A9" s="11" t="n">
        <v>5</v>
      </c>
      <c r="B9" s="20" t="s">
        <v>182</v>
      </c>
      <c r="C9" s="21" t="s">
        <v>183</v>
      </c>
      <c r="D9" s="20" t="s">
        <v>184</v>
      </c>
      <c r="E9" s="21" t="s">
        <v>185</v>
      </c>
      <c r="F9" s="25" t="n">
        <v>46631</v>
      </c>
      <c r="G9" s="25" t="n">
        <v>46660</v>
      </c>
      <c r="H9" s="21"/>
      <c r="I9" s="26" t="n">
        <v>25000</v>
      </c>
      <c r="J9" s="21" t="s">
        <v>181</v>
      </c>
      <c r="K9" s="15" t="n">
        <f aca="false">IF(J9="Selesai",1,IF(J9="Dalam Proses",0.5,IF(J9="Dibatalkan","",0)))</f>
        <v>0</v>
      </c>
    </row>
    <row r="10" customFormat="false" ht="23.85" hidden="false" customHeight="false" outlineLevel="0" collapsed="false">
      <c r="A10" s="11" t="n">
        <v>6</v>
      </c>
      <c r="B10" s="20" t="s">
        <v>186</v>
      </c>
      <c r="C10" s="21" t="s">
        <v>187</v>
      </c>
      <c r="D10" s="20" t="s">
        <v>188</v>
      </c>
      <c r="E10" s="21" t="s">
        <v>180</v>
      </c>
      <c r="F10" s="25" t="n">
        <v>46478</v>
      </c>
      <c r="G10" s="25" t="n">
        <v>46752</v>
      </c>
      <c r="H10" s="21"/>
      <c r="I10" s="26" t="n">
        <v>20000</v>
      </c>
      <c r="J10" s="21" t="s">
        <v>181</v>
      </c>
      <c r="K10" s="15" t="n">
        <f aca="false">IF(J10="Selesai",1,IF(J10="Dalam Proses",0.5,IF(J10="Dibatalkan","",0)))</f>
        <v>0</v>
      </c>
    </row>
    <row r="11" customFormat="false" ht="15" hidden="false" customHeight="false" outlineLevel="0" collapsed="false">
      <c r="A11" s="11" t="n">
        <v>7</v>
      </c>
      <c r="B11" s="20" t="s">
        <v>189</v>
      </c>
      <c r="C11" s="21" t="s">
        <v>190</v>
      </c>
      <c r="D11" s="20" t="s">
        <v>191</v>
      </c>
      <c r="E11" s="21" t="s">
        <v>180</v>
      </c>
      <c r="F11" s="25" t="n">
        <v>46508</v>
      </c>
      <c r="G11" s="25" t="n">
        <v>46721</v>
      </c>
      <c r="H11" s="21"/>
      <c r="I11" s="26" t="n">
        <v>15000</v>
      </c>
      <c r="J11" s="21" t="s">
        <v>181</v>
      </c>
      <c r="K11" s="15" t="n">
        <f aca="false">IF(J11="Selesai",1,IF(J11="Dalam Proses",0.5,IF(J11="Dibatalkan","",0)))</f>
        <v>0</v>
      </c>
    </row>
    <row r="12" customFormat="false" ht="15" hidden="false" customHeight="false" outlineLevel="0" collapsed="false">
      <c r="A12" s="11" t="n">
        <v>8</v>
      </c>
      <c r="B12" s="20" t="s">
        <v>192</v>
      </c>
      <c r="C12" s="21" t="s">
        <v>193</v>
      </c>
      <c r="D12" s="20" t="s">
        <v>194</v>
      </c>
      <c r="E12" s="21" t="s">
        <v>185</v>
      </c>
      <c r="F12" s="25" t="n">
        <v>46569</v>
      </c>
      <c r="G12" s="25" t="n">
        <v>46630</v>
      </c>
      <c r="H12" s="21"/>
      <c r="I12" s="26" t="n">
        <v>10000</v>
      </c>
      <c r="J12" s="21" t="s">
        <v>181</v>
      </c>
      <c r="K12" s="15" t="n">
        <f aca="false">IF(J12="Selesai",1,IF(J12="Dalam Proses",0.5,IF(J12="Dibatalkan","",0)))</f>
        <v>0</v>
      </c>
    </row>
    <row r="13" customFormat="false" ht="23.85" hidden="false" customHeight="false" outlineLevel="0" collapsed="false">
      <c r="A13" s="11" t="n">
        <v>9</v>
      </c>
      <c r="B13" s="20" t="s">
        <v>195</v>
      </c>
      <c r="C13" s="21" t="s">
        <v>196</v>
      </c>
      <c r="D13" s="20" t="s">
        <v>197</v>
      </c>
      <c r="E13" s="21" t="s">
        <v>180</v>
      </c>
      <c r="F13" s="25" t="n">
        <v>46492</v>
      </c>
      <c r="G13" s="25" t="n">
        <v>46553</v>
      </c>
      <c r="H13" s="21"/>
      <c r="I13" s="26" t="n">
        <v>8000</v>
      </c>
      <c r="J13" s="21" t="s">
        <v>181</v>
      </c>
      <c r="K13" s="15" t="n">
        <f aca="false">IF(J13="Selesai",1,IF(J13="Dalam Proses",0.5,IF(J13="Dibatalkan","",0)))</f>
        <v>0</v>
      </c>
    </row>
    <row r="14" customFormat="false" ht="23.85" hidden="false" customHeight="false" outlineLevel="0" collapsed="false">
      <c r="A14" s="11" t="n">
        <v>10</v>
      </c>
      <c r="B14" s="20" t="s">
        <v>198</v>
      </c>
      <c r="C14" s="21" t="s">
        <v>199</v>
      </c>
      <c r="D14" s="20" t="s">
        <v>200</v>
      </c>
      <c r="E14" s="21" t="s">
        <v>167</v>
      </c>
      <c r="F14" s="25" t="n">
        <v>46419</v>
      </c>
      <c r="G14" s="25" t="n">
        <v>46507</v>
      </c>
      <c r="H14" s="21"/>
      <c r="I14" s="26" t="n">
        <v>7000</v>
      </c>
      <c r="J14" s="21" t="s">
        <v>181</v>
      </c>
      <c r="K14" s="15" t="n">
        <f aca="false">IF(J14="Selesai",1,IF(J14="Dalam Proses",0.5,IF(J14="Dibatalkan","",0)))</f>
        <v>0</v>
      </c>
    </row>
    <row r="15" customFormat="false" ht="15" hidden="false" customHeight="false" outlineLevel="0" collapsed="false">
      <c r="A15" s="11" t="n">
        <v>11</v>
      </c>
      <c r="B15" s="20" t="s">
        <v>201</v>
      </c>
      <c r="C15" s="21" t="s">
        <v>202</v>
      </c>
      <c r="D15" s="20" t="s">
        <v>203</v>
      </c>
      <c r="E15" s="21" t="s">
        <v>167</v>
      </c>
      <c r="F15" s="25" t="n">
        <v>46447</v>
      </c>
      <c r="G15" s="25" t="n">
        <v>46477</v>
      </c>
      <c r="H15" s="21"/>
      <c r="I15" s="26" t="n">
        <v>5000</v>
      </c>
      <c r="J15" s="21" t="s">
        <v>181</v>
      </c>
      <c r="K15" s="15" t="n">
        <f aca="false">IF(J15="Selesai",1,IF(J15="Dalam Proses",0.5,IF(J15="Dibatalkan","",0)))</f>
        <v>0</v>
      </c>
    </row>
    <row r="16" customFormat="false" ht="23.85" hidden="false" customHeight="false" outlineLevel="0" collapsed="false">
      <c r="A16" s="11" t="n">
        <v>12</v>
      </c>
      <c r="B16" s="20" t="s">
        <v>204</v>
      </c>
      <c r="C16" s="21" t="s">
        <v>205</v>
      </c>
      <c r="D16" s="20" t="s">
        <v>206</v>
      </c>
      <c r="E16" s="21" t="s">
        <v>207</v>
      </c>
      <c r="F16" s="25" t="n">
        <v>46661</v>
      </c>
      <c r="G16" s="25" t="n">
        <v>46752</v>
      </c>
      <c r="H16" s="21"/>
      <c r="I16" s="26" t="n">
        <v>22000</v>
      </c>
      <c r="J16" s="21" t="s">
        <v>181</v>
      </c>
      <c r="K16" s="15" t="n">
        <f aca="false">IF(J16="Selesai",1,IF(J16="Dalam Proses",0.5,IF(J16="Dibatalkan","",0)))</f>
        <v>0</v>
      </c>
    </row>
    <row r="18" customFormat="false" ht="17.35" hidden="false" customHeight="false" outlineLevel="0" collapsed="false">
      <c r="B18" s="27" t="s">
        <v>208</v>
      </c>
      <c r="I18" s="28" t="n">
        <f aca="false">SUM(I5:I16)</f>
        <v>175000</v>
      </c>
      <c r="J18" s="29" t="s">
        <v>163</v>
      </c>
      <c r="K18" s="10" t="n">
        <f aca="false">IFERROR(AVERAGE(K5:K16),0)</f>
        <v>0.166666666666667</v>
      </c>
    </row>
  </sheetData>
  <mergeCells count="2">
    <mergeCell ref="A1:K1"/>
    <mergeCell ref="A2:K2"/>
  </mergeCells>
  <dataValidations count="1">
    <dataValidation allowBlank="true" errorStyle="stop" operator="between" showDropDown="false" showErrorMessage="false" showInputMessage="false" sqref="J5:J16" type="list">
      <formula1>"Belum Mula,Dalam Proses,Selesai,Tergendala,Dibatalkan"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7" min="7" style="1" width="12"/>
  </cols>
  <sheetData>
    <row r="1" customFormat="false" ht="27.75" hidden="false" customHeight="true" outlineLevel="0" collapsed="false">
      <c r="A1" s="2" t="s">
        <v>209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210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19" t="s">
        <v>211</v>
      </c>
      <c r="B4" s="19" t="s">
        <v>212</v>
      </c>
      <c r="C4" s="19" t="s">
        <v>213</v>
      </c>
      <c r="D4" s="19" t="s">
        <v>214</v>
      </c>
      <c r="E4" s="19" t="s">
        <v>215</v>
      </c>
      <c r="F4" s="19" t="s">
        <v>216</v>
      </c>
      <c r="G4" s="19" t="s">
        <v>217</v>
      </c>
    </row>
    <row r="5" customFormat="false" ht="15" hidden="false" customHeight="false" outlineLevel="0" collapsed="false">
      <c r="A5" s="30" t="s">
        <v>218</v>
      </c>
      <c r="B5" s="26" t="n">
        <v>45000</v>
      </c>
      <c r="C5" s="31" t="n">
        <f aca="false">IFERROR(B5/$B$16,0)</f>
        <v>0.257142857142857</v>
      </c>
      <c r="D5" s="26" t="n">
        <v>18000</v>
      </c>
      <c r="E5" s="14" t="n">
        <f aca="false">B5-D5</f>
        <v>27000</v>
      </c>
      <c r="F5" s="26" t="n">
        <v>160000</v>
      </c>
      <c r="G5" s="15" t="n">
        <f aca="false">IFERROR((F5-D5)/D5,0)</f>
        <v>7.88888888888889</v>
      </c>
    </row>
    <row r="6" customFormat="false" ht="15" hidden="false" customHeight="false" outlineLevel="0" collapsed="false">
      <c r="A6" s="30" t="s">
        <v>219</v>
      </c>
      <c r="B6" s="26" t="n">
        <v>26000</v>
      </c>
      <c r="C6" s="31" t="n">
        <f aca="false">IFERROR(B6/$B$16,0)</f>
        <v>0.148571428571429</v>
      </c>
      <c r="D6" s="26" t="n">
        <v>4000</v>
      </c>
      <c r="E6" s="14" t="n">
        <f aca="false">B6-D6</f>
        <v>22000</v>
      </c>
      <c r="F6" s="26" t="n">
        <v>70000</v>
      </c>
      <c r="G6" s="15" t="n">
        <f aca="false">IFERROR((F6-D6)/D6,0)</f>
        <v>16.5</v>
      </c>
    </row>
    <row r="7" customFormat="false" ht="15" hidden="false" customHeight="false" outlineLevel="0" collapsed="false">
      <c r="A7" s="30" t="s">
        <v>220</v>
      </c>
      <c r="B7" s="26" t="n">
        <v>25000</v>
      </c>
      <c r="C7" s="31" t="n">
        <f aca="false">IFERROR(B7/$B$16,0)</f>
        <v>0.142857142857143</v>
      </c>
      <c r="D7" s="26" t="n">
        <v>0</v>
      </c>
      <c r="E7" s="14" t="n">
        <f aca="false">B7-D7</f>
        <v>25000</v>
      </c>
      <c r="F7" s="26" t="n">
        <v>0</v>
      </c>
      <c r="G7" s="15" t="n">
        <f aca="false">IFERROR((F7-D7)/D7,0)</f>
        <v>0</v>
      </c>
    </row>
    <row r="8" customFormat="false" ht="15" hidden="false" customHeight="false" outlineLevel="0" collapsed="false">
      <c r="A8" s="30" t="s">
        <v>221</v>
      </c>
      <c r="B8" s="26" t="n">
        <v>20000</v>
      </c>
      <c r="C8" s="31" t="n">
        <f aca="false">IFERROR(B8/$B$16,0)</f>
        <v>0.114285714285714</v>
      </c>
      <c r="D8" s="26" t="n">
        <v>3000</v>
      </c>
      <c r="E8" s="14" t="n">
        <f aca="false">B8-D8</f>
        <v>17000</v>
      </c>
      <c r="F8" s="26" t="n">
        <v>90000</v>
      </c>
      <c r="G8" s="15" t="n">
        <f aca="false">IFERROR((F8-D8)/D8,0)</f>
        <v>29</v>
      </c>
    </row>
    <row r="9" customFormat="false" ht="15" hidden="false" customHeight="false" outlineLevel="0" collapsed="false">
      <c r="A9" s="30" t="s">
        <v>222</v>
      </c>
      <c r="B9" s="26" t="n">
        <v>15000</v>
      </c>
      <c r="C9" s="31" t="n">
        <f aca="false">IFERROR(B9/$B$16,0)</f>
        <v>0.0857142857142857</v>
      </c>
      <c r="D9" s="26" t="n">
        <v>0</v>
      </c>
      <c r="E9" s="14" t="n">
        <f aca="false">B9-D9</f>
        <v>15000</v>
      </c>
      <c r="F9" s="26" t="n">
        <v>0</v>
      </c>
      <c r="G9" s="15" t="n">
        <f aca="false">IFERROR((F9-D9)/D9,0)</f>
        <v>0</v>
      </c>
    </row>
    <row r="10" customFormat="false" ht="15" hidden="false" customHeight="false" outlineLevel="0" collapsed="false">
      <c r="A10" s="30" t="s">
        <v>223</v>
      </c>
      <c r="B10" s="26" t="n">
        <v>12000</v>
      </c>
      <c r="C10" s="31" t="n">
        <f aca="false">IFERROR(B10/$B$16,0)</f>
        <v>0.0685714285714286</v>
      </c>
      <c r="D10" s="26" t="n">
        <v>12000</v>
      </c>
      <c r="E10" s="14" t="n">
        <f aca="false">B10-D10</f>
        <v>0</v>
      </c>
      <c r="F10" s="26" t="n">
        <v>0</v>
      </c>
      <c r="G10" s="15" t="n">
        <f aca="false">IFERROR((F10-D10)/D10,0)</f>
        <v>-1</v>
      </c>
    </row>
    <row r="11" customFormat="false" ht="15" hidden="false" customHeight="false" outlineLevel="0" collapsed="false">
      <c r="A11" s="30" t="s">
        <v>224</v>
      </c>
      <c r="B11" s="26" t="n">
        <v>10000</v>
      </c>
      <c r="C11" s="31" t="n">
        <f aca="false">IFERROR(B11/$B$16,0)</f>
        <v>0.0571428571428571</v>
      </c>
      <c r="D11" s="26" t="n">
        <v>0</v>
      </c>
      <c r="E11" s="14" t="n">
        <f aca="false">B11-D11</f>
        <v>10000</v>
      </c>
      <c r="F11" s="26" t="n">
        <v>0</v>
      </c>
      <c r="G11" s="15" t="n">
        <f aca="false">IFERROR((F11-D11)/D11,0)</f>
        <v>0</v>
      </c>
    </row>
    <row r="12" customFormat="false" ht="15" hidden="false" customHeight="false" outlineLevel="0" collapsed="false">
      <c r="A12" s="30" t="s">
        <v>225</v>
      </c>
      <c r="B12" s="26" t="n">
        <v>7000</v>
      </c>
      <c r="C12" s="31" t="n">
        <f aca="false">IFERROR(B12/$B$16,0)</f>
        <v>0.04</v>
      </c>
      <c r="D12" s="26" t="n">
        <v>2000</v>
      </c>
      <c r="E12" s="14" t="n">
        <f aca="false">B12-D12</f>
        <v>5000</v>
      </c>
      <c r="F12" s="26" t="n">
        <v>0</v>
      </c>
      <c r="G12" s="15" t="n">
        <f aca="false">IFERROR((F12-D12)/D12,0)</f>
        <v>-1</v>
      </c>
    </row>
    <row r="13" customFormat="false" ht="15" hidden="false" customHeight="false" outlineLevel="0" collapsed="false">
      <c r="A13" s="30" t="s">
        <v>226</v>
      </c>
      <c r="B13" s="26" t="n">
        <v>5000</v>
      </c>
      <c r="C13" s="31" t="n">
        <f aca="false">IFERROR(B13/$B$16,0)</f>
        <v>0.0285714285714286</v>
      </c>
      <c r="D13" s="26" t="n">
        <v>0</v>
      </c>
      <c r="E13" s="14" t="n">
        <f aca="false">B13-D13</f>
        <v>5000</v>
      </c>
      <c r="F13" s="26" t="n">
        <v>0</v>
      </c>
      <c r="G13" s="15" t="n">
        <f aca="false">IFERROR((F13-D13)/D13,0)</f>
        <v>0</v>
      </c>
    </row>
    <row r="14" customFormat="false" ht="15" hidden="false" customHeight="false" outlineLevel="0" collapsed="false">
      <c r="A14" s="30" t="s">
        <v>227</v>
      </c>
      <c r="B14" s="26" t="n">
        <v>10000</v>
      </c>
      <c r="C14" s="31" t="n">
        <f aca="false">IFERROR(B14/$B$16,0)</f>
        <v>0.0571428571428571</v>
      </c>
      <c r="D14" s="26" t="n">
        <v>6000</v>
      </c>
      <c r="E14" s="14" t="n">
        <f aca="false">B14-D14</f>
        <v>4000</v>
      </c>
      <c r="F14" s="26" t="n">
        <v>0</v>
      </c>
      <c r="G14" s="15" t="n">
        <f aca="false">IFERROR((F14-D14)/D14,0)</f>
        <v>-1</v>
      </c>
    </row>
    <row r="16" customFormat="false" ht="15" hidden="false" customHeight="false" outlineLevel="0" collapsed="false">
      <c r="A16" s="32" t="s">
        <v>228</v>
      </c>
      <c r="B16" s="28" t="n">
        <f aca="false">SUM(B5:B14)</f>
        <v>175000</v>
      </c>
      <c r="C16" s="33" t="n">
        <f aca="false">IFERROR(SUM(C5:C14),0)</f>
        <v>1</v>
      </c>
      <c r="D16" s="28" t="n">
        <f aca="false">SUM(D5:D14)</f>
        <v>45000</v>
      </c>
      <c r="E16" s="28" t="n">
        <f aca="false">B16-D16</f>
        <v>130000</v>
      </c>
      <c r="F16" s="28" t="n">
        <f aca="false">SUM(F5:F14)</f>
        <v>320000</v>
      </c>
      <c r="G16" s="34" t="n">
        <f aca="false">IFERROR((F16-D16)/D16,0)</f>
        <v>6.11111111111111</v>
      </c>
    </row>
    <row r="18" customFormat="false" ht="15" hidden="false" customHeight="false" outlineLevel="0" collapsed="false">
      <c r="A18" s="29" t="s">
        <v>229</v>
      </c>
      <c r="B18" s="34" t="n">
        <f aca="false">IFERROR(D16/B16,0)</f>
        <v>0.257142857142857</v>
      </c>
    </row>
    <row r="19" customFormat="false" ht="15" hidden="false" customHeight="false" outlineLevel="0" collapsed="false">
      <c r="A19" s="5" t="s">
        <v>230</v>
      </c>
      <c r="B19" s="35" t="n">
        <f aca="false">'Pelan Aktiviti'!I18</f>
        <v>175000</v>
      </c>
    </row>
    <row r="21" customFormat="false" ht="15" hidden="false" customHeight="true" outlineLevel="0" collapsed="false">
      <c r="A21" s="17" t="s">
        <v>231</v>
      </c>
      <c r="B21" s="17"/>
      <c r="C21" s="17"/>
      <c r="D21" s="17"/>
      <c r="E21" s="17"/>
      <c r="F21" s="17"/>
      <c r="G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</row>
  </sheetData>
  <mergeCells count="3">
    <mergeCell ref="A1:G1"/>
    <mergeCell ref="A2:G2"/>
    <mergeCell ref="A21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4"/>
    <col collapsed="false" customWidth="true" hidden="false" outlineLevel="0" max="3" min="3" style="1" width="18"/>
    <col collapsed="false" customWidth="true" hidden="false" outlineLevel="0" max="6" min="4" style="1" width="16"/>
    <col collapsed="false" customWidth="true" hidden="false" outlineLevel="0" max="7" min="7" style="1" width="18"/>
  </cols>
  <sheetData>
    <row r="1" customFormat="false" ht="27.75" hidden="false" customHeight="true" outlineLevel="0" collapsed="false">
      <c r="A1" s="2" t="s">
        <v>232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233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19" t="s">
        <v>154</v>
      </c>
      <c r="B4" s="19" t="s">
        <v>234</v>
      </c>
      <c r="C4" s="19" t="s">
        <v>235</v>
      </c>
      <c r="D4" s="19" t="s">
        <v>236</v>
      </c>
      <c r="E4" s="19" t="s">
        <v>237</v>
      </c>
      <c r="F4" s="19" t="s">
        <v>238</v>
      </c>
      <c r="G4" s="19" t="s">
        <v>162</v>
      </c>
    </row>
    <row r="5" customFormat="false" ht="15" hidden="false" customHeight="false" outlineLevel="0" collapsed="false">
      <c r="A5" s="11" t="n">
        <v>1</v>
      </c>
      <c r="B5" s="30" t="s">
        <v>239</v>
      </c>
      <c r="C5" s="21" t="s">
        <v>240</v>
      </c>
      <c r="D5" s="26" t="n">
        <v>1200000</v>
      </c>
      <c r="E5" s="26" t="n">
        <v>380000</v>
      </c>
      <c r="F5" s="15" t="n">
        <f aca="false">IFERROR(E5/D5,0)</f>
        <v>0.316666666666667</v>
      </c>
      <c r="G5" s="12" t="str">
        <f aca="false">IF(F5&gt;=1,"Tercapai",IF(F5&gt;=0.7,"Hampir","Belum Tercapai"))</f>
        <v>Belum Tercapai</v>
      </c>
    </row>
    <row r="6" customFormat="false" ht="15" hidden="false" customHeight="false" outlineLevel="0" collapsed="false">
      <c r="A6" s="11" t="n">
        <v>2</v>
      </c>
      <c r="B6" s="30" t="s">
        <v>241</v>
      </c>
      <c r="C6" s="21" t="s">
        <v>242</v>
      </c>
      <c r="D6" s="36" t="n">
        <v>3000</v>
      </c>
      <c r="E6" s="36" t="n">
        <v>920</v>
      </c>
      <c r="F6" s="15" t="n">
        <f aca="false">IFERROR(E6/D6,0)</f>
        <v>0.306666666666667</v>
      </c>
      <c r="G6" s="12" t="str">
        <f aca="false">IF(F6&gt;=1,"Tercapai",IF(F6&gt;=0.7,"Hampir","Belum Tercapai"))</f>
        <v>Belum Tercapai</v>
      </c>
    </row>
    <row r="7" customFormat="false" ht="15" hidden="false" customHeight="false" outlineLevel="0" collapsed="false">
      <c r="A7" s="11" t="n">
        <v>3</v>
      </c>
      <c r="B7" s="30" t="s">
        <v>243</v>
      </c>
      <c r="C7" s="21" t="s">
        <v>244</v>
      </c>
      <c r="D7" s="36" t="n">
        <v>10</v>
      </c>
      <c r="E7" s="36" t="n">
        <v>3</v>
      </c>
      <c r="F7" s="15" t="n">
        <f aca="false">IFERROR(E7/D7,0)</f>
        <v>0.3</v>
      </c>
      <c r="G7" s="12" t="str">
        <f aca="false">IF(F7&gt;=1,"Tercapai",IF(F7&gt;=0.7,"Hampir","Belum Tercapai"))</f>
        <v>Belum Tercapai</v>
      </c>
    </row>
    <row r="8" customFormat="false" ht="15" hidden="false" customHeight="false" outlineLevel="0" collapsed="false">
      <c r="A8" s="11" t="n">
        <v>4</v>
      </c>
      <c r="B8" s="30" t="s">
        <v>245</v>
      </c>
      <c r="C8" s="21" t="s">
        <v>246</v>
      </c>
      <c r="D8" s="36" t="n">
        <v>50000</v>
      </c>
      <c r="E8" s="36" t="n">
        <v>18500</v>
      </c>
      <c r="F8" s="15" t="n">
        <f aca="false">IFERROR(E8/D8,0)</f>
        <v>0.37</v>
      </c>
      <c r="G8" s="12" t="str">
        <f aca="false">IF(F8&gt;=1,"Tercapai",IF(F8&gt;=0.7,"Hampir","Belum Tercapai"))</f>
        <v>Belum Tercapai</v>
      </c>
    </row>
    <row r="9" customFormat="false" ht="15" hidden="false" customHeight="false" outlineLevel="0" collapsed="false">
      <c r="A9" s="11" t="n">
        <v>5</v>
      </c>
      <c r="B9" s="30" t="s">
        <v>247</v>
      </c>
      <c r="C9" s="21" t="s">
        <v>248</v>
      </c>
      <c r="D9" s="37" t="n">
        <v>0.05</v>
      </c>
      <c r="E9" s="37" t="n">
        <v>0.038</v>
      </c>
      <c r="F9" s="15" t="n">
        <f aca="false">IFERROR(E9/D9,0)</f>
        <v>0.76</v>
      </c>
      <c r="G9" s="12" t="str">
        <f aca="false">IF(F9&gt;=1,"Tercapai",IF(F9&gt;=0.7,"Hampir","Belum Tercapai"))</f>
        <v>Hampir</v>
      </c>
    </row>
    <row r="10" customFormat="false" ht="15" hidden="false" customHeight="false" outlineLevel="0" collapsed="false">
      <c r="A10" s="11" t="n">
        <v>6</v>
      </c>
      <c r="B10" s="30" t="s">
        <v>249</v>
      </c>
      <c r="C10" s="21" t="s">
        <v>250</v>
      </c>
      <c r="D10" s="36" t="n">
        <v>120</v>
      </c>
      <c r="E10" s="36" t="n">
        <v>34</v>
      </c>
      <c r="F10" s="15" t="n">
        <f aca="false">IFERROR(E10/D10,0)</f>
        <v>0.283333333333333</v>
      </c>
      <c r="G10" s="12" t="str">
        <f aca="false">IF(F10&gt;=1,"Tercapai",IF(F10&gt;=0.7,"Hampir","Belum Tercapai"))</f>
        <v>Belum Tercapai</v>
      </c>
    </row>
    <row r="11" customFormat="false" ht="15" hidden="false" customHeight="false" outlineLevel="0" collapsed="false">
      <c r="A11" s="11" t="n">
        <v>7</v>
      </c>
      <c r="B11" s="30" t="s">
        <v>251</v>
      </c>
      <c r="C11" s="21" t="s">
        <v>248</v>
      </c>
      <c r="D11" s="37" t="n">
        <v>0.03</v>
      </c>
      <c r="E11" s="37" t="n">
        <v>0.021</v>
      </c>
      <c r="F11" s="15" t="n">
        <f aca="false">IFERROR(E11/D11,0)</f>
        <v>0.7</v>
      </c>
      <c r="G11" s="12" t="str">
        <f aca="false">IF(F11&gt;=1,"Tercapai",IF(F11&gt;=0.7,"Hampir","Belum Tercapai"))</f>
        <v>Hampir</v>
      </c>
    </row>
    <row r="12" customFormat="false" ht="15" hidden="false" customHeight="false" outlineLevel="0" collapsed="false">
      <c r="A12" s="11" t="n">
        <v>8</v>
      </c>
      <c r="B12" s="30" t="s">
        <v>252</v>
      </c>
      <c r="C12" s="21" t="s">
        <v>248</v>
      </c>
      <c r="D12" s="37" t="n">
        <v>0.35</v>
      </c>
      <c r="E12" s="37" t="n">
        <v>0.28</v>
      </c>
      <c r="F12" s="15" t="n">
        <f aca="false">IFERROR(E12/D12,0)</f>
        <v>0.8</v>
      </c>
      <c r="G12" s="12" t="str">
        <f aca="false">IF(F12&gt;=1,"Tercapai",IF(F12&gt;=0.7,"Hampir","Belum Tercapai"))</f>
        <v>Hampir</v>
      </c>
    </row>
    <row r="13" customFormat="false" ht="15" hidden="false" customHeight="false" outlineLevel="0" collapsed="false">
      <c r="A13" s="11" t="n">
        <v>9</v>
      </c>
      <c r="B13" s="30" t="s">
        <v>253</v>
      </c>
      <c r="C13" s="21" t="s">
        <v>254</v>
      </c>
      <c r="D13" s="36" t="n">
        <v>4.5</v>
      </c>
      <c r="E13" s="36" t="n">
        <v>4.2</v>
      </c>
      <c r="F13" s="15" t="n">
        <f aca="false">IFERROR(E13/D13,0)</f>
        <v>0.933333333333333</v>
      </c>
      <c r="G13" s="12" t="str">
        <f aca="false">IF(F13&gt;=1,"Tercapai",IF(F13&gt;=0.7,"Hampir","Belum Tercapai"))</f>
        <v>Hampir</v>
      </c>
    </row>
    <row r="14" customFormat="false" ht="15" hidden="false" customHeight="false" outlineLevel="0" collapsed="false">
      <c r="A14" s="11" t="n">
        <v>10</v>
      </c>
      <c r="B14" s="30" t="s">
        <v>255</v>
      </c>
      <c r="C14" s="21" t="s">
        <v>256</v>
      </c>
      <c r="D14" s="36" t="n">
        <v>3</v>
      </c>
      <c r="E14" s="36" t="n">
        <v>1</v>
      </c>
      <c r="F14" s="15" t="n">
        <f aca="false">IFERROR(E14/D14,0)</f>
        <v>0.333333333333333</v>
      </c>
      <c r="G14" s="12" t="str">
        <f aca="false">IF(F14&gt;=1,"Tercapai",IF(F14&gt;=0.7,"Hampir","Belum Tercapai"))</f>
        <v>Belum Tercapai</v>
      </c>
    </row>
    <row r="16" customFormat="false" ht="17.35" hidden="false" customHeight="false" outlineLevel="0" collapsed="false">
      <c r="B16" s="27" t="s">
        <v>35</v>
      </c>
      <c r="F16" s="10" t="n">
        <f aca="false">IFERROR(AVERAGE(F5:F14),0)</f>
        <v>0.510333333333333</v>
      </c>
    </row>
    <row r="17" customFormat="false" ht="15" hidden="false" customHeight="false" outlineLevel="0" collapsed="false">
      <c r="B17" s="27" t="s">
        <v>257</v>
      </c>
      <c r="F17" s="38" t="str">
        <f aca="false">COUNTIF(G5:G14,"Tercapai")&amp;" / "&amp;COUNTA(B5:B14)</f>
        <v>0 / 10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8"/>
    <col collapsed="false" customWidth="true" hidden="false" outlineLevel="0" max="3" min="3" style="1" width="30"/>
    <col collapsed="false" customWidth="true" hidden="false" outlineLevel="0" max="4" min="4" style="1" width="18"/>
    <col collapsed="false" customWidth="true" hidden="false" outlineLevel="0" max="5" min="5" style="1" width="34"/>
  </cols>
  <sheetData>
    <row r="1" customFormat="false" ht="27.75" hidden="false" customHeight="true" outlineLevel="0" collapsed="false">
      <c r="A1" s="2" t="s">
        <v>258</v>
      </c>
      <c r="B1" s="2"/>
      <c r="C1" s="2"/>
      <c r="D1" s="2"/>
      <c r="E1" s="2"/>
    </row>
    <row r="2" customFormat="false" ht="24" hidden="false" customHeight="true" outlineLevel="0" collapsed="false">
      <c r="A2" s="3" t="s">
        <v>259</v>
      </c>
      <c r="B2" s="3"/>
      <c r="C2" s="3"/>
      <c r="D2" s="3"/>
      <c r="E2" s="3"/>
    </row>
    <row r="4" customFormat="false" ht="30" hidden="false" customHeight="true" outlineLevel="0" collapsed="false">
      <c r="A4" s="19" t="s">
        <v>154</v>
      </c>
      <c r="B4" s="19" t="s">
        <v>260</v>
      </c>
      <c r="C4" s="19" t="s">
        <v>261</v>
      </c>
      <c r="D4" s="19" t="s">
        <v>162</v>
      </c>
      <c r="E4" s="19" t="s">
        <v>262</v>
      </c>
    </row>
    <row r="5" customFormat="false" ht="15" hidden="false" customHeight="false" outlineLevel="0" collapsed="false">
      <c r="A5" s="11" t="n">
        <v>1</v>
      </c>
      <c r="B5" s="24" t="s">
        <v>263</v>
      </c>
      <c r="C5" s="24" t="s">
        <v>264</v>
      </c>
      <c r="D5" s="21" t="s">
        <v>265</v>
      </c>
      <c r="E5" s="20" t="s">
        <v>266</v>
      </c>
    </row>
    <row r="6" customFormat="false" ht="23.85" hidden="false" customHeight="false" outlineLevel="0" collapsed="false">
      <c r="A6" s="11" t="n">
        <v>2</v>
      </c>
      <c r="B6" s="24" t="s">
        <v>267</v>
      </c>
      <c r="C6" s="24" t="s">
        <v>268</v>
      </c>
      <c r="D6" s="21" t="s">
        <v>265</v>
      </c>
      <c r="E6" s="20"/>
    </row>
    <row r="7" customFormat="false" ht="23.85" hidden="false" customHeight="false" outlineLevel="0" collapsed="false">
      <c r="A7" s="11" t="n">
        <v>3</v>
      </c>
      <c r="B7" s="24" t="s">
        <v>269</v>
      </c>
      <c r="C7" s="24" t="s">
        <v>270</v>
      </c>
      <c r="D7" s="21" t="s">
        <v>271</v>
      </c>
      <c r="E7" s="20"/>
    </row>
    <row r="8" customFormat="false" ht="23.85" hidden="false" customHeight="false" outlineLevel="0" collapsed="false">
      <c r="A8" s="11" t="n">
        <v>4</v>
      </c>
      <c r="B8" s="24" t="s">
        <v>272</v>
      </c>
      <c r="C8" s="24" t="s">
        <v>273</v>
      </c>
      <c r="D8" s="21" t="s">
        <v>271</v>
      </c>
      <c r="E8" s="20"/>
    </row>
    <row r="9" customFormat="false" ht="15" hidden="false" customHeight="false" outlineLevel="0" collapsed="false">
      <c r="A9" s="11" t="n">
        <v>5</v>
      </c>
      <c r="B9" s="24" t="s">
        <v>274</v>
      </c>
      <c r="C9" s="24" t="s">
        <v>275</v>
      </c>
      <c r="D9" s="21" t="s">
        <v>271</v>
      </c>
      <c r="E9" s="20"/>
    </row>
    <row r="10" customFormat="false" ht="15" hidden="false" customHeight="false" outlineLevel="0" collapsed="false">
      <c r="A10" s="11" t="n">
        <v>6</v>
      </c>
      <c r="B10" s="24" t="s">
        <v>276</v>
      </c>
      <c r="C10" s="24" t="s">
        <v>277</v>
      </c>
      <c r="D10" s="21" t="s">
        <v>271</v>
      </c>
      <c r="E10" s="20"/>
    </row>
    <row r="11" customFormat="false" ht="15" hidden="false" customHeight="false" outlineLevel="0" collapsed="false">
      <c r="A11" s="11" t="n">
        <v>7</v>
      </c>
      <c r="B11" s="24" t="s">
        <v>278</v>
      </c>
      <c r="C11" s="24" t="s">
        <v>279</v>
      </c>
      <c r="D11" s="21" t="s">
        <v>271</v>
      </c>
      <c r="E11" s="20"/>
    </row>
    <row r="12" customFormat="false" ht="23.85" hidden="false" customHeight="false" outlineLevel="0" collapsed="false">
      <c r="A12" s="11" t="n">
        <v>8</v>
      </c>
      <c r="B12" s="24" t="s">
        <v>280</v>
      </c>
      <c r="C12" s="24" t="s">
        <v>281</v>
      </c>
      <c r="D12" s="21" t="s">
        <v>271</v>
      </c>
      <c r="E12" s="20"/>
    </row>
    <row r="13" customFormat="false" ht="23.85" hidden="false" customHeight="false" outlineLevel="0" collapsed="false">
      <c r="A13" s="11" t="n">
        <v>9</v>
      </c>
      <c r="B13" s="24" t="s">
        <v>282</v>
      </c>
      <c r="C13" s="24" t="s">
        <v>283</v>
      </c>
      <c r="D13" s="21" t="s">
        <v>271</v>
      </c>
      <c r="E13" s="20"/>
    </row>
    <row r="14" customFormat="false" ht="15" hidden="false" customHeight="false" outlineLevel="0" collapsed="false">
      <c r="A14" s="11" t="n">
        <v>10</v>
      </c>
      <c r="B14" s="24" t="s">
        <v>284</v>
      </c>
      <c r="C14" s="24" t="s">
        <v>285</v>
      </c>
      <c r="D14" s="21" t="s">
        <v>271</v>
      </c>
      <c r="E14" s="20"/>
    </row>
    <row r="15" customFormat="false" ht="15" hidden="false" customHeight="false" outlineLevel="0" collapsed="false">
      <c r="A15" s="11" t="n">
        <v>11</v>
      </c>
      <c r="B15" s="24" t="s">
        <v>286</v>
      </c>
      <c r="C15" s="24" t="s">
        <v>287</v>
      </c>
      <c r="D15" s="21" t="s">
        <v>271</v>
      </c>
      <c r="E15" s="20"/>
    </row>
    <row r="16" customFormat="false" ht="15" hidden="false" customHeight="false" outlineLevel="0" collapsed="false">
      <c r="A16" s="11" t="n">
        <v>12</v>
      </c>
      <c r="B16" s="24" t="s">
        <v>288</v>
      </c>
      <c r="C16" s="24" t="s">
        <v>289</v>
      </c>
      <c r="D16" s="21" t="s">
        <v>271</v>
      </c>
      <c r="E16" s="20"/>
    </row>
    <row r="17" customFormat="false" ht="15" hidden="false" customHeight="false" outlineLevel="0" collapsed="false">
      <c r="A17" s="11" t="n">
        <v>13</v>
      </c>
      <c r="B17" s="24" t="s">
        <v>290</v>
      </c>
      <c r="C17" s="24" t="s">
        <v>291</v>
      </c>
      <c r="D17" s="21" t="s">
        <v>271</v>
      </c>
      <c r="E17" s="20"/>
    </row>
    <row r="18" customFormat="false" ht="15" hidden="false" customHeight="false" outlineLevel="0" collapsed="false">
      <c r="A18" s="11" t="n">
        <v>14</v>
      </c>
      <c r="B18" s="24" t="s">
        <v>292</v>
      </c>
      <c r="C18" s="24" t="s">
        <v>293</v>
      </c>
      <c r="D18" s="21" t="s">
        <v>271</v>
      </c>
      <c r="E18" s="20"/>
    </row>
    <row r="19" customFormat="false" ht="15" hidden="false" customHeight="false" outlineLevel="0" collapsed="false">
      <c r="A19" s="11" t="n">
        <v>15</v>
      </c>
      <c r="B19" s="24" t="s">
        <v>294</v>
      </c>
      <c r="C19" s="24" t="s">
        <v>295</v>
      </c>
      <c r="D19" s="21" t="s">
        <v>271</v>
      </c>
      <c r="E19" s="20"/>
    </row>
    <row r="21" customFormat="false" ht="15" hidden="false" customHeight="false" outlineLevel="0" collapsed="false">
      <c r="B21" s="27" t="s">
        <v>296</v>
      </c>
      <c r="D21" s="39" t="n">
        <f aca="false">COUNTIF(D5:D19,"Patuh")</f>
        <v>2</v>
      </c>
    </row>
    <row r="22" customFormat="false" ht="17.35" hidden="false" customHeight="false" outlineLevel="0" collapsed="false">
      <c r="B22" s="27" t="s">
        <v>297</v>
      </c>
      <c r="D22" s="10" t="n">
        <f aca="false">IFERROR(COUNTIF(D5:D19,"Patuh")/(COUNTA(D5:D19)-COUNTIF(D5:D19,"Tidak Berkaitan")),0)</f>
        <v>0.133333333333333</v>
      </c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D5:D19" type="list">
      <formula1>"Patuh,Tidak Patuh,Perlu Semakan,Tidak Berkaitan"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2"/>
  </cols>
  <sheetData>
    <row r="1" customFormat="false" ht="15" hidden="false" customHeight="false" outlineLevel="0" collapsed="false">
      <c r="A1" s="40" t="s">
        <v>298</v>
      </c>
    </row>
    <row r="2" customFormat="false" ht="15" hidden="false" customHeight="false" outlineLevel="0" collapsed="false">
      <c r="A2" s="41"/>
    </row>
    <row r="3" customFormat="false" ht="15" hidden="false" customHeight="false" outlineLevel="0" collapsed="false">
      <c r="A3" s="41" t="s">
        <v>299</v>
      </c>
    </row>
    <row r="4" customFormat="false" ht="15" hidden="false" customHeight="false" outlineLevel="0" collapsed="false">
      <c r="A4" s="41"/>
    </row>
    <row r="5" customFormat="false" ht="15" hidden="false" customHeight="false" outlineLevel="0" collapsed="false">
      <c r="A5" s="40" t="s">
        <v>300</v>
      </c>
    </row>
    <row r="6" customFormat="false" ht="15" hidden="false" customHeight="false" outlineLevel="0" collapsed="false">
      <c r="A6" s="41" t="s">
        <v>301</v>
      </c>
    </row>
    <row r="7" customFormat="false" ht="15" hidden="false" customHeight="false" outlineLevel="0" collapsed="false">
      <c r="A7" s="41" t="s">
        <v>302</v>
      </c>
    </row>
    <row r="8" customFormat="false" ht="15" hidden="false" customHeight="false" outlineLevel="0" collapsed="false">
      <c r="A8" s="41" t="s">
        <v>303</v>
      </c>
    </row>
    <row r="9" customFormat="false" ht="15" hidden="false" customHeight="false" outlineLevel="0" collapsed="false">
      <c r="A9" s="41" t="s">
        <v>304</v>
      </c>
    </row>
    <row r="10" customFormat="false" ht="15" hidden="false" customHeight="false" outlineLevel="0" collapsed="false">
      <c r="A10" s="41" t="s">
        <v>305</v>
      </c>
    </row>
    <row r="11" customFormat="false" ht="15" hidden="false" customHeight="false" outlineLevel="0" collapsed="false">
      <c r="A11" s="41" t="s">
        <v>306</v>
      </c>
    </row>
    <row r="12" customFormat="false" ht="15" hidden="false" customHeight="false" outlineLevel="0" collapsed="false">
      <c r="A12" s="41" t="s">
        <v>307</v>
      </c>
    </row>
    <row r="13" customFormat="false" ht="15" hidden="false" customHeight="false" outlineLevel="0" collapsed="false">
      <c r="A13" s="41"/>
    </row>
    <row r="14" customFormat="false" ht="15" hidden="false" customHeight="false" outlineLevel="0" collapsed="false">
      <c r="A14" s="40" t="s">
        <v>308</v>
      </c>
    </row>
    <row r="15" customFormat="false" ht="15" hidden="false" customHeight="false" outlineLevel="0" collapsed="false">
      <c r="A15" s="41" t="s">
        <v>309</v>
      </c>
    </row>
    <row r="16" customFormat="false" ht="15" hidden="false" customHeight="false" outlineLevel="0" collapsed="false">
      <c r="A16" s="41" t="s">
        <v>310</v>
      </c>
    </row>
    <row r="17" customFormat="false" ht="15" hidden="false" customHeight="false" outlineLevel="0" collapsed="false">
      <c r="A17" s="41" t="s">
        <v>311</v>
      </c>
    </row>
    <row r="18" customFormat="false" ht="23.85" hidden="false" customHeight="false" outlineLevel="0" collapsed="false">
      <c r="A18" s="41" t="s">
        <v>312</v>
      </c>
    </row>
    <row r="19" customFormat="false" ht="15" hidden="false" customHeight="false" outlineLevel="0" collapsed="false">
      <c r="A19" s="41"/>
    </row>
    <row r="20" customFormat="false" ht="15" hidden="false" customHeight="false" outlineLevel="0" collapsed="false">
      <c r="A20" s="40" t="s">
        <v>313</v>
      </c>
    </row>
    <row r="21" customFormat="false" ht="15" hidden="false" customHeight="false" outlineLevel="0" collapsed="false">
      <c r="A21" s="41" t="s">
        <v>314</v>
      </c>
    </row>
    <row r="22" customFormat="false" ht="15" hidden="false" customHeight="false" outlineLevel="0" collapsed="false">
      <c r="A22" s="41" t="s">
        <v>315</v>
      </c>
    </row>
    <row r="23" customFormat="false" ht="15" hidden="false" customHeight="false" outlineLevel="0" collapsed="false">
      <c r="A23" s="41" t="s">
        <v>316</v>
      </c>
    </row>
    <row r="24" customFormat="false" ht="15" hidden="false" customHeight="false" outlineLevel="0" collapsed="false">
      <c r="A24" s="41" t="s">
        <v>317</v>
      </c>
    </row>
    <row r="25" customFormat="false" ht="15" hidden="false" customHeight="false" outlineLevel="0" collapsed="false">
      <c r="A25" s="41" t="s">
        <v>318</v>
      </c>
    </row>
    <row r="26" customFormat="false" ht="15" hidden="false" customHeight="false" outlineLevel="0" collapsed="false">
      <c r="A26" s="41" t="s">
        <v>319</v>
      </c>
    </row>
    <row r="27" customFormat="false" ht="15" hidden="false" customHeight="false" outlineLevel="0" collapsed="false">
      <c r="A27" s="41"/>
    </row>
    <row r="28" customFormat="false" ht="15" hidden="false" customHeight="false" outlineLevel="0" collapsed="false">
      <c r="A28" s="40" t="s">
        <v>320</v>
      </c>
    </row>
    <row r="29" customFormat="false" ht="23.85" hidden="false" customHeight="false" outlineLevel="0" collapsed="false">
      <c r="A29" s="41" t="s">
        <v>321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2026-09-18T15:36:45Z</dcterms:created>
  <dc:creator>openpyxl</dc:creator>
  <dc:description/>
  <dc:language>en-US</dc:language>
  <cp:lastModifiedBy/>
  <dcterms:modified xsi:type="dcterms:W3CDTF">2026-09-18T15:36:45Z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