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ingkasan" sheetId="1" state="visible" r:id="rId3"/>
    <sheet name="Pembekal" sheetId="2" state="visible" r:id="rId4"/>
    <sheet name="Bahan &amp; Item" sheetId="3" state="visible" r:id="rId5"/>
    <sheet name="Pelan Perolehan" sheetId="4" state="visible" r:id="rId6"/>
    <sheet name="Penilaian Pembekal" sheetId="5" state="visible" r:id="rId7"/>
    <sheet name="Senarai Semak" sheetId="6" state="visible" r:id="rId8"/>
    <sheet name="Panduan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<sst xmlns="http://schemas.openxmlformats.org/spreadsheetml/2006/main" count="373" uniqueCount="255">
  <si>
    <t xml:space="preserve">PELAN PEROLEHAN HALAL</t>
  </si>
  <si>
    <t xml:space="preserve">Papan pemuka. Isi maklumat organisasi; angka lain ditarik automatik daripada helaian Pembekal, Bahan &amp; Item, Pelan Perolehan dan Senarai Semak.</t>
  </si>
  <si>
    <t xml:space="preserve">A  -  MAKLUMAT ORGANISASI</t>
  </si>
  <si>
    <t xml:space="preserve">Nama organisasi</t>
  </si>
  <si>
    <t xml:space="preserve">Syarikat Makanan Berkat Sdn. Bhd. (CONTOH)</t>
  </si>
  <si>
    <t xml:space="preserve">Bahagian / unit perolehan</t>
  </si>
  <si>
    <t xml:space="preserve">Unit Perolehan &amp; Rantaian Bekalan</t>
  </si>
  <si>
    <t xml:space="preserve">Pegawai perolehan bertanggungjawab</t>
  </si>
  <si>
    <t xml:space="preserve">Nama pegawai</t>
  </si>
  <si>
    <t xml:space="preserve">Pengerusi Jawatankuasa Halal Dalaman</t>
  </si>
  <si>
    <t xml:space="preserve">Nama pengerusi</t>
  </si>
  <si>
    <t xml:space="preserve">Jenis pensijilan produk akhir</t>
  </si>
  <si>
    <t xml:space="preserve">MS 1500 - Makanan &amp; minuman</t>
  </si>
  <si>
    <t xml:space="preserve">Tempoh pelan perolehan</t>
  </si>
  <si>
    <t xml:space="preserve">Januari - Disember 2027</t>
  </si>
  <si>
    <t xml:space="preserve">Tarikh pelan disediakan</t>
  </si>
  <si>
    <t xml:space="preserve">B  -  OBJEKTIF PEROLEHAN HALAL</t>
  </si>
  <si>
    <t xml:space="preserve">Objektif 1</t>
  </si>
  <si>
    <t xml:space="preserve">Memastikan 100% bahan mentah diperoleh daripada pembekal bersijil halal yang sah</t>
  </si>
  <si>
    <t xml:space="preserve">Objektif 2</t>
  </si>
  <si>
    <t xml:space="preserve">Mengurangkan kebergantungan kepada pembekal tunggal bagi bahan berisiko tinggi</t>
  </si>
  <si>
    <t xml:space="preserve">Objektif 3</t>
  </si>
  <si>
    <t xml:space="preserve">Memastikan semua sijil halal pembekal dipantau dan diperbaharui sebelum tamat tempoh</t>
  </si>
  <si>
    <t xml:space="preserve">Objektif 4</t>
  </si>
  <si>
    <t xml:space="preserve">Mengekalkan kos perolehan dalam bajet yang diluluskan</t>
  </si>
  <si>
    <t xml:space="preserve">C  -  STATUS PEMBEKAL &amp; BAHAN</t>
  </si>
  <si>
    <t xml:space="preserve">Jumlah pembekal berdaftar</t>
  </si>
  <si>
    <t xml:space="preserve">Pembekal diluluskan</t>
  </si>
  <si>
    <t xml:space="preserve">Sijil LUPUT / perlu pembaharuan dalam 90 hari</t>
  </si>
  <si>
    <t xml:space="preserve">Jumlah item dalam senarai bahan</t>
  </si>
  <si>
    <t xml:space="preserve">Item berisiko halal TINGGI</t>
  </si>
  <si>
    <t xml:space="preserve">Peratus pematuhan senarai semak perolehan</t>
  </si>
  <si>
    <t xml:space="preserve">D  -  NILAI &amp; KEMAJUAN PEROLEHAN</t>
  </si>
  <si>
    <t xml:space="preserve">Bajet perolehan diluluskan (RM)</t>
  </si>
  <si>
    <t xml:space="preserve">Jumlah nilai perolehan dirancang (RM)</t>
  </si>
  <si>
    <t xml:space="preserve">Baki bajet (RM)</t>
  </si>
  <si>
    <t xml:space="preserve">Nilai perolehan telah selesai (RM)</t>
  </si>
  <si>
    <t xml:space="preserve">Peratus nilai telah dibelanjakan</t>
  </si>
  <si>
    <t xml:space="preserve">Kemajuan pelan perolehan</t>
  </si>
  <si>
    <t xml:space="preserve">Nota: Semua data yang dipaparkan adalah contoh untuk menunjukkan format. Gantikan dengan data sebenar organisasi. Templat ini alat perancangan dan tidak menggantikan pengesahan pihak berkuasa pensijilan halal.</t>
  </si>
  <si>
    <t xml:space="preserve">DAFTAR PEMBEKAL HALAL</t>
  </si>
  <si>
    <t xml:space="preserve">Isi lajur KUNING. Hari berbaki dan status sijil dikira automatik daripada tarikh luput.</t>
  </si>
  <si>
    <t xml:space="preserve">No</t>
  </si>
  <si>
    <t xml:space="preserve">Nama Pembekal</t>
  </si>
  <si>
    <t xml:space="preserve">Bahan / Item Dibekalkan</t>
  </si>
  <si>
    <t xml:space="preserve">Badan Pensijilan</t>
  </si>
  <si>
    <t xml:space="preserve">No. Sijil Halal</t>
  </si>
  <si>
    <t xml:space="preserve">Tarikh Luput Sijil</t>
  </si>
  <si>
    <t xml:space="preserve">Hari Berbaki</t>
  </si>
  <si>
    <t xml:space="preserve">Status Sijil</t>
  </si>
  <si>
    <t xml:space="preserve">Risiko Bahan</t>
  </si>
  <si>
    <t xml:space="preserve">Status Kelulusan</t>
  </si>
  <si>
    <t xml:space="preserve">Catatan</t>
  </si>
  <si>
    <t xml:space="preserve">Pembekal Tepung Sdn. Bhd.</t>
  </si>
  <si>
    <t xml:space="preserve">Tepung gandum, pati jagung</t>
  </si>
  <si>
    <t xml:space="preserve">JAKIM</t>
  </si>
  <si>
    <t xml:space="preserve">MS1500/2023/0012</t>
  </si>
  <si>
    <t xml:space="preserve">Rendah</t>
  </si>
  <si>
    <t xml:space="preserve">Diluluskan</t>
  </si>
  <si>
    <t xml:space="preserve">Audit lawatan 2026 (CONTOH)</t>
  </si>
  <si>
    <t xml:space="preserve">Bumbu Nusantara Enterprise</t>
  </si>
  <si>
    <t xml:space="preserve">Rempah &amp; perisa</t>
  </si>
  <si>
    <t xml:space="preserve">MS1500/2024/0231</t>
  </si>
  <si>
    <t xml:space="preserve">Tinggi</t>
  </si>
  <si>
    <t xml:space="preserve">Global Ingredients Trading</t>
  </si>
  <si>
    <t xml:space="preserve">Emulsifier, enzim</t>
  </si>
  <si>
    <t xml:space="preserve">MUIS Singapura</t>
  </si>
  <si>
    <t xml:space="preserve">SG-HL-2024-889</t>
  </si>
  <si>
    <t xml:space="preserve">Dalam Semakan</t>
  </si>
  <si>
    <t xml:space="preserve">Minyak Sawit Murni Sdn. Bhd.</t>
  </si>
  <si>
    <t xml:space="preserve">Minyak masak</t>
  </si>
  <si>
    <t xml:space="preserve">MS1500/2022/0774</t>
  </si>
  <si>
    <t xml:space="preserve">Sederhana</t>
  </si>
  <si>
    <t xml:space="preserve">Packaging Pro Sdn. Bhd.</t>
  </si>
  <si>
    <t xml:space="preserve">Pembungkusan makanan</t>
  </si>
  <si>
    <t xml:space="preserve">Tiada (bukan bahan makanan)</t>
  </si>
  <si>
    <t xml:space="preserve">-</t>
  </si>
  <si>
    <t xml:space="preserve">Halal Cold Chain Logistics</t>
  </si>
  <si>
    <t xml:space="preserve">Pengangkutan berpenyejuk</t>
  </si>
  <si>
    <t xml:space="preserve">JAKIM (MS2400)</t>
  </si>
  <si>
    <t xml:space="preserve">MS2400/2024/0045</t>
  </si>
  <si>
    <t xml:space="preserve">Sweeteners Import Co.</t>
  </si>
  <si>
    <t xml:space="preserve">Gula &amp; pemanis</t>
  </si>
  <si>
    <t xml:space="preserve">Badan luar (perlu semakan)</t>
  </si>
  <si>
    <t xml:space="preserve">IDN-HL-7781</t>
  </si>
  <si>
    <t xml:space="preserve">Bersyarat</t>
  </si>
  <si>
    <t xml:space="preserve">Daging Segar Maju Sdn. Bhd.</t>
  </si>
  <si>
    <t xml:space="preserve">Daging lembu sejuk beku</t>
  </si>
  <si>
    <t xml:space="preserve">MS1500/2024/0456</t>
  </si>
  <si>
    <t xml:space="preserve">Sijil LUPUT atau perlu pembaharuan (90 hari)</t>
  </si>
  <si>
    <t xml:space="preserve">SENARAI BAHAN &amp; ITEM (KLASIFIKASI RISIKO HALAL)</t>
  </si>
  <si>
    <t xml:space="preserve">Klasifikasi risiko menentukan tahap pemeriksaan: bahan berisiko tinggi perlu sijil halal sah dan audit pembekal.</t>
  </si>
  <si>
    <t xml:space="preserve">Bahan / Item</t>
  </si>
  <si>
    <t xml:space="preserve">Kategori</t>
  </si>
  <si>
    <t xml:space="preserve">Tahap Risiko Halal</t>
  </si>
  <si>
    <t xml:space="preserve">Sebab Risiko / Titik Kritikal</t>
  </si>
  <si>
    <t xml:space="preserve">Pembekal Utama</t>
  </si>
  <si>
    <t xml:space="preserve">Pembekal Alternatif</t>
  </si>
  <si>
    <t xml:space="preserve">Dokumen Diperlukan</t>
  </si>
  <si>
    <t xml:space="preserve">Bahan mentah</t>
  </si>
  <si>
    <t xml:space="preserve">Kaedah sembelihan, pensijilan kilang penyembelihan</t>
  </si>
  <si>
    <t xml:space="preserve">Pembekal daging bersijil lain</t>
  </si>
  <si>
    <t xml:space="preserve">Sijil halal + sijil sembelihan</t>
  </si>
  <si>
    <t xml:space="preserve">Gelatin / pengemulsi</t>
  </si>
  <si>
    <t xml:space="preserve">Bahan tambahan</t>
  </si>
  <si>
    <t xml:space="preserve">Sumber haiwan tidak diketahui (babi/lembu)</t>
  </si>
  <si>
    <t xml:space="preserve">Pengemulsi berasaskan tumbuhan</t>
  </si>
  <si>
    <t xml:space="preserve">Sijil halal + surat sumber bahan</t>
  </si>
  <si>
    <t xml:space="preserve">Enzim &amp; kultur</t>
  </si>
  <si>
    <t xml:space="preserve">Medium pertumbuhan mikrob mungkin tidak halal</t>
  </si>
  <si>
    <t xml:space="preserve">Sijil halal + spesifikasi teknikal</t>
  </si>
  <si>
    <t xml:space="preserve">Perisa &amp; ekstrak</t>
  </si>
  <si>
    <t xml:space="preserve">Pelarut alkohol dalam perisa</t>
  </si>
  <si>
    <t xml:space="preserve">Perisa bebas alkohol</t>
  </si>
  <si>
    <t xml:space="preserve">Sijil halal + analisis alkohol</t>
  </si>
  <si>
    <t xml:space="preserve">Risiko kontaminasi silang semasa penapisan</t>
  </si>
  <si>
    <t xml:space="preserve">Pembekal minyak sawit lain</t>
  </si>
  <si>
    <t xml:space="preserve">Sijil halal</t>
  </si>
  <si>
    <t xml:space="preserve">Proses penapisan menggunakan arang tulang</t>
  </si>
  <si>
    <t xml:space="preserve">Pembekal gula tempatan</t>
  </si>
  <si>
    <t xml:space="preserve">Sijil halal + proses penapisan</t>
  </si>
  <si>
    <t xml:space="preserve">Tepung gandum</t>
  </si>
  <si>
    <t xml:space="preserve">Risiko rendah; pastikan tiada bahan tambahan syubhah</t>
  </si>
  <si>
    <t xml:space="preserve">Bahan pembungkusan</t>
  </si>
  <si>
    <t xml:space="preserve">Bukan makanan</t>
  </si>
  <si>
    <t xml:space="preserve">Pastikan bebas bahan berasaskan haiwan pada lapisan</t>
  </si>
  <si>
    <t xml:space="preserve">Surat pengesahan bahan</t>
  </si>
  <si>
    <t xml:space="preserve">Bahan pencuci &amp; sanitasi</t>
  </si>
  <si>
    <t xml:space="preserve">Operasi</t>
  </si>
  <si>
    <t xml:space="preserve">Kandungan alkohol / bahan berasaskan haiwan</t>
  </si>
  <si>
    <t xml:space="preserve">Pembekal bahan kimia</t>
  </si>
  <si>
    <t xml:space="preserve">Lembaran data keselamatan (SDS)</t>
  </si>
  <si>
    <t xml:space="preserve">Perkhidmatan pengangkutan</t>
  </si>
  <si>
    <t xml:space="preserve">Logistik</t>
  </si>
  <si>
    <t xml:space="preserve">Kontaminasi silang dalam kenderaan berkongsi</t>
  </si>
  <si>
    <t xml:space="preserve">Sijil MS2400 / surat akuan</t>
  </si>
  <si>
    <t xml:space="preserve">Jumlah item</t>
  </si>
  <si>
    <t xml:space="preserve">Item berisiko TINGGI</t>
  </si>
  <si>
    <t xml:space="preserve">PELAN PEROLEHAN TAHUNAN</t>
  </si>
  <si>
    <t xml:space="preserve">Isi lajur KUNING. Jumlah kos dan kemajuan dikira automatik.</t>
  </si>
  <si>
    <t xml:space="preserve">Pembekal Dicadang</t>
  </si>
  <si>
    <t xml:space="preserve">Kaedah Perolehan</t>
  </si>
  <si>
    <t xml:space="preserve">Suku</t>
  </si>
  <si>
    <t xml:space="preserve">Kuantiti</t>
  </si>
  <si>
    <t xml:space="preserve">Unit</t>
  </si>
  <si>
    <t xml:space="preserve">Harga Seunit (RM)</t>
  </si>
  <si>
    <t xml:space="preserve">Jumlah Kos (RM)</t>
  </si>
  <si>
    <t xml:space="preserve">Tarikh Diperlukan</t>
  </si>
  <si>
    <t xml:space="preserve">Status</t>
  </si>
  <si>
    <t xml:space="preserve">Kemajuan</t>
  </si>
  <si>
    <t xml:space="preserve">Kontrak bekalan</t>
  </si>
  <si>
    <t xml:space="preserve">S1</t>
  </si>
  <si>
    <t xml:space="preserve">kg</t>
  </si>
  <si>
    <t xml:space="preserve">Selesai</t>
  </si>
  <si>
    <t xml:space="preserve">Sebut harga</t>
  </si>
  <si>
    <t xml:space="preserve">liter</t>
  </si>
  <si>
    <t xml:space="preserve">Dalam Proses</t>
  </si>
  <si>
    <t xml:space="preserve">S2</t>
  </si>
  <si>
    <t xml:space="preserve">Belum Mula</t>
  </si>
  <si>
    <t xml:space="preserve">Pengemulsi &amp; enzim</t>
  </si>
  <si>
    <t xml:space="preserve">Rundingan terus</t>
  </si>
  <si>
    <t xml:space="preserve">Tender terbuka</t>
  </si>
  <si>
    <t xml:space="preserve">unit</t>
  </si>
  <si>
    <t xml:space="preserve">S3</t>
  </si>
  <si>
    <t xml:space="preserve">Perkhidmatan pengangkutan halal</t>
  </si>
  <si>
    <t xml:space="preserve">Kontrak perkhidmatan</t>
  </si>
  <si>
    <t xml:space="preserve">bulan</t>
  </si>
  <si>
    <t xml:space="preserve">Audit &amp; pembaharuan sijil halal</t>
  </si>
  <si>
    <t xml:space="preserve">JAKIM / perunding halal</t>
  </si>
  <si>
    <t xml:space="preserve">S4</t>
  </si>
  <si>
    <t xml:space="preserve">pakej</t>
  </si>
  <si>
    <t xml:space="preserve">JUMLAH NILAI PEROLEHAN</t>
  </si>
  <si>
    <t xml:space="preserve">PENILAIAN &amp; PEMILIHAN PEMBEKAL</t>
  </si>
  <si>
    <t xml:space="preserve">Beri markah 1 hingga 5 bagi setiap kriteria (5 = terbaik). Jumlah wajaran mesti 100%.</t>
  </si>
  <si>
    <t xml:space="preserve">Bumbu Nusantara</t>
  </si>
  <si>
    <t xml:space="preserve">Global Ingredients</t>
  </si>
  <si>
    <t xml:space="preserve">Sweeteners Import</t>
  </si>
  <si>
    <t xml:space="preserve">Kriteria Penilaian</t>
  </si>
  <si>
    <t xml:space="preserve">Wajaran</t>
  </si>
  <si>
    <t xml:space="preserve">Pembekal A</t>
  </si>
  <si>
    <t xml:space="preserve">Pembekal B</t>
  </si>
  <si>
    <t xml:space="preserve">Pembekal C</t>
  </si>
  <si>
    <t xml:space="preserve">Pembekal D</t>
  </si>
  <si>
    <t xml:space="preserve">Sijil halal sah &amp; skop merangkumi item dibekalkan</t>
  </si>
  <si>
    <t xml:space="preserve">Sistem jaminan halal &amp; kebolehjejakan (traceability)</t>
  </si>
  <si>
    <t xml:space="preserve">Kualiti &amp; konsistensi bahan</t>
  </si>
  <si>
    <t xml:space="preserve">Harga &amp; terma pembayaran</t>
  </si>
  <si>
    <t xml:space="preserve">Keupayaan bekalan &amp; kapasiti pengeluaran</t>
  </si>
  <si>
    <t xml:space="preserve">Prestasi penghantaran &amp; ketepatan masa</t>
  </si>
  <si>
    <t xml:space="preserve">Penyimpanan &amp; logistik patuh halal</t>
  </si>
  <si>
    <t xml:space="preserve">Jumlah wajaran (mesti 100%)</t>
  </si>
  <si>
    <t xml:space="preserve">Markah berwajaran (maksimum 5.0)</t>
  </si>
  <si>
    <t xml:space="preserve">Peratus pencapaian</t>
  </si>
  <si>
    <t xml:space="preserve">Keputusan</t>
  </si>
  <si>
    <t xml:space="preserve">Nota: Kriteria sijil halal diberi wajaran tertinggi kerana ia syarat wajib, bukan sekadar kelebihan. Pembekal tanpa sijil halal sah untuk bahan berisiko tinggi tidak boleh diluluskan walaupun jumlah markah tinggi.</t>
  </si>
  <si>
    <t xml:space="preserve">SENARAI SEMAK PEMATUHAN PEROLEHAN HALAL</t>
  </si>
  <si>
    <t xml:space="preserve">Semakan wajib sebelum pesanan belian (PO) dikeluarkan dan semasa penerimaan barang.</t>
  </si>
  <si>
    <t xml:space="preserve">Perkara Semakan</t>
  </si>
  <si>
    <t xml:space="preserve">Peringkat</t>
  </si>
  <si>
    <t xml:space="preserve">Catatan / Bukti</t>
  </si>
  <si>
    <t xml:space="preserve">Sijil halal pembekal disahkan sah melalui portal rasmi (Halal Malaysia / badan berkaitan)</t>
  </si>
  <si>
    <t xml:space="preserve">Pra-kelulusan</t>
  </si>
  <si>
    <t xml:space="preserve">Patuh</t>
  </si>
  <si>
    <t xml:space="preserve">Disahkan portal 05/01/2027 (CONTOH)</t>
  </si>
  <si>
    <t xml:space="preserve">Skop pensijilan merangkumi item yang dibeli, bukan produk lain syarikat itu</t>
  </si>
  <si>
    <t xml:space="preserve">Badan pensijilan luar negara diiktiraf oleh JAKIM</t>
  </si>
  <si>
    <t xml:space="preserve">Senarai ramuan lengkap diperoleh bagi bahan tambahan dan bahan proses</t>
  </si>
  <si>
    <t xml:space="preserve">Perlu Semakan</t>
  </si>
  <si>
    <t xml:space="preserve">Sumber bahan berasaskan haiwan disahkan (gelatin, enzim, pengemulsi)</t>
  </si>
  <si>
    <t xml:space="preserve">Audit / lawatan premis pembekal berisiko tinggi dijalankan</t>
  </si>
  <si>
    <t xml:space="preserve">Klausa halal dimasukkan dalam kontrak dan pesanan belian</t>
  </si>
  <si>
    <t xml:space="preserve">Kontrak</t>
  </si>
  <si>
    <t xml:space="preserve">Kewajipan pembekal memaklumkan perubahan bahan atau proses dinyatakan</t>
  </si>
  <si>
    <t xml:space="preserve">Hak menjalankan audit dan menamatkan kontrak jika sijil luput dinyatakan</t>
  </si>
  <si>
    <t xml:space="preserve">Pengangkutan tidak berkongsi dengan barang tidak halal</t>
  </si>
  <si>
    <t xml:space="preserve">Penghantaran</t>
  </si>
  <si>
    <t xml:space="preserve">Pemeriksaan semasa terima: label, nombor lot, logo halal dan keadaan bungkusan</t>
  </si>
  <si>
    <t xml:space="preserve">Penerimaan</t>
  </si>
  <si>
    <t xml:space="preserve">Bahan disimpan berasingan daripada bahan tidak halal atau belum disahkan</t>
  </si>
  <si>
    <t xml:space="preserve">Penyimpanan</t>
  </si>
  <si>
    <t xml:space="preserve">Rekod pembelian, sijil dan dokumen jejak disimpan untuk audit</t>
  </si>
  <si>
    <t xml:space="preserve">Dokumentasi</t>
  </si>
  <si>
    <t xml:space="preserve">Pemantauan tarikh luput sijil semua pembekal aktif</t>
  </si>
  <si>
    <t xml:space="preserve">Pemantauan</t>
  </si>
  <si>
    <t xml:space="preserve">Prosedur tindakan jika bahan didapati tidak patuh (kuarantin, pulangan, sebut)</t>
  </si>
  <si>
    <t xml:space="preserve">Pengesahan oleh Jawatankuasa Halal Dalaman sebelum pembekal baharu didaftarkan</t>
  </si>
  <si>
    <t xml:space="preserve">Tadbir urus</t>
  </si>
  <si>
    <t xml:space="preserve">Bilangan PATUH</t>
  </si>
  <si>
    <t xml:space="preserve">Peratus pematuhan</t>
  </si>
  <si>
    <t xml:space="preserve">PANDUAN PENGGUNAAN TEMPLAT PELAN PEROLEHAN HALAL</t>
  </si>
  <si>
    <t xml:space="preserve">Isi hanya sel berlatar KUNING (tulisan biru). Sel lain adalah formula automatik.</t>
  </si>
  <si>
    <t xml:space="preserve">SUSUNAN KERJA YANG DISYORKAN</t>
  </si>
  <si>
    <t xml:space="preserve">1. 'Bahan &amp; Item' - senaraikan semua bahan dan tetapkan tahap risiko halal. Ini menentukan ketatnya pemeriksaan.</t>
  </si>
  <si>
    <t xml:space="preserve">2. 'Pembekal' - daftarkan pembekal, nombor sijil dan tarikh luput. Status sijil dikira automatik.</t>
  </si>
  <si>
    <t xml:space="preserve">3. 'Penilaian Pembekal' - beri markah 1-5 mengikut kriteria berwajaran sebelum melantik pembekal.</t>
  </si>
  <si>
    <t xml:space="preserve">4. 'Pelan Perolehan' - rancang kuantiti, harga, suku tahun dan status setiap perolehan.</t>
  </si>
  <si>
    <t xml:space="preserve">5. 'Senarai Semak' - semak sebelum PO dikeluarkan dan semasa penerimaan barang.</t>
  </si>
  <si>
    <t xml:space="preserve">6. 'Ringkasan' - papan pemuka untuk pembentangan kepada pengurusan atau juruaudit.</t>
  </si>
  <si>
    <t xml:space="preserve">KLASIFIKASI RISIKO HALAL</t>
  </si>
  <si>
    <t xml:space="preserve">Tinggi: bahan berasaskan haiwan, gelatin, enzim, perisa beralkohol, bahan yang sumbernya tidak jelas - wajib sijil halal sah dan audit pembekal.</t>
  </si>
  <si>
    <t xml:space="preserve">Sederhana: bahan yang berisiko kontaminasi silang semasa proses, penyimpanan atau pengangkutan.</t>
  </si>
  <si>
    <t xml:space="preserve">Rendah: bahan tumbuhan atau mineral tanpa bahan tambahan - pengesahan dokumen memadai.</t>
  </si>
  <si>
    <t xml:space="preserve">FORMULA PENTING</t>
  </si>
  <si>
    <t xml:space="preserve">Hari berbaki = tarikh luput sijil tolak tarikh hari ini. Status: bawah 0 hari = LUPUT, 90 hari ke bawah = Perlu Pembaharuan.</t>
  </si>
  <si>
    <t xml:space="preserve">Markah berwajaran = jumlah (wajaran x markah) dibahagi jumlah wajaran; peratus = markah bahagi 5.</t>
  </si>
  <si>
    <t xml:space="preserve">Keputusan pembekal: 80% ke atas = Disyorkan, 60-79% = Bersyarat, bawah 60% = Tidak Disyorkan.</t>
  </si>
  <si>
    <t xml:space="preserve">Kemajuan perolehan: Selesai = 100%, Dalam Proses = 50%, Belum Mula / Tergendala = 0%, Dibatalkan = dikecualikan.</t>
  </si>
  <si>
    <t xml:space="preserve">RUJUKAN UTAMA</t>
  </si>
  <si>
    <t xml:space="preserve">Manual Prosedur Pensijilan Halal Malaysia (MPPHM) - syarat bahan, pembekal dan dokumentasi.</t>
  </si>
  <si>
    <t xml:space="preserve">MS 1500 (makanan halal), MS 2200 (kosmetik), MS 2400 (logistik halal), MS 2393 (istilah halal).</t>
  </si>
  <si>
    <t xml:space="preserve">Sistem Jaminan Halal Malaysia (MHAS/HAS) - kawalan titik kritikal halal termasuk pembelian bahan.</t>
  </si>
  <si>
    <t xml:space="preserve">Akta Perihal Dagangan 2011 dan Perintah Perihal Dagangan (Takrif Halal) 2011.</t>
  </si>
  <si>
    <t xml:space="preserve">Portal Halal Malaysia - pengesahan kesahihan sijil halal pembekal.</t>
  </si>
  <si>
    <t xml:space="preserve">PENAFIAN</t>
  </si>
  <si>
    <t xml:space="preserve">Templat ini alat perancangan dan kawalan dalaman. Ia bukan nasihat undang-undang dan tidak menggantikan pengesahan pihak berkuasa pensijilan halal atau juruaudit bertauliah.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</si>
</sst>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/mm/yyyy"/>
    <numFmt numFmtId="166" formatCode="0"/>
    <numFmt numFmtId="167" formatCode="0%"/>
    <numFmt numFmtId="168" formatCode="#,##0.00;\(#,##0.00\);\-"/>
    <numFmt numFmtId="169" formatCode="#,##0"/>
    <numFmt numFmtId="170" formatCode="0.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4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2"/>
      <color rgb="FF0F4C3A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F4C3A"/>
        <bgColor rgb="FF333333"/>
      </patternFill>
    </fill>
    <fill>
      <patternFill patternType="solid">
        <fgColor rgb="FFF2F2F2"/>
        <bgColor rgb="FFFFFFFF"/>
      </patternFill>
    </fill>
    <fill>
      <patternFill patternType="solid">
        <fgColor rgb="FFFFF2A8"/>
        <bgColor rgb="FFF2F2F2"/>
      </patternFill>
    </fill>
    <fill>
      <patternFill patternType="solid">
        <fgColor rgb="FFC6E0B4"/>
        <bgColor rgb="FFD8E8E1"/>
      </patternFill>
    </fill>
    <fill>
      <patternFill patternType="solid">
        <fgColor rgb="FFD8E8E1"/>
        <bgColor rgb="FFF2F2F2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/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true">
      <alignment horizontal="general" vertical="center" textRotation="0" wrapText="false" indent="1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8" fillId="4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0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8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9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3" borderId="0" xfId="0" applyFont="true" applyBorder="true" applyAlignment="true" applyProtection="tru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1" fillId="6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8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9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8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9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8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9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9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9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6E0B4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8E8E1"/>
      <rgbColor rgb="FFFFF2A8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A6A6A6"/>
      <rgbColor rgb="FF0F4C3A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4"/>
    <col collapsed="false" customWidth="true" hidden="false" outlineLevel="0" max="2" min="2" style="1" width="26"/>
    <col collapsed="false" customWidth="true" hidden="false" outlineLevel="0" max="6" min="3" style="1" width="16"/>
  </cols>
  <sheetData>
    <row r="1" customFormat="false" ht="27.75" hidden="false" customHeight="true" outlineLevel="0" collapsed="false">
      <c r="A1" s="2" t="s">
        <v>0</v>
      </c>
      <c r="B1" s="2"/>
      <c r="C1" s="2"/>
      <c r="D1" s="2"/>
      <c r="E1" s="2"/>
      <c r="F1" s="2"/>
    </row>
    <row r="2" customFormat="false" ht="24" hidden="false" customHeight="true" outlineLevel="0" collapsed="false">
      <c r="A2" s="3" t="s">
        <v>1</v>
      </c>
      <c r="B2" s="3"/>
      <c r="C2" s="3"/>
      <c r="D2" s="3"/>
      <c r="E2" s="3"/>
      <c r="F2" s="3"/>
    </row>
    <row r="4" customFormat="false" ht="18.75" hidden="false" customHeight="true" outlineLevel="0" collapsed="false">
      <c r="A4" s="4" t="s">
        <v>2</v>
      </c>
      <c r="B4" s="4"/>
      <c r="C4" s="4"/>
      <c r="D4" s="4"/>
      <c r="E4" s="4"/>
      <c r="F4" s="4"/>
    </row>
    <row r="5" customFormat="false" ht="15" hidden="false" customHeight="false" outlineLevel="0" collapsed="false">
      <c r="A5" s="5" t="s">
        <v>3</v>
      </c>
      <c r="B5" s="6" t="s">
        <v>4</v>
      </c>
      <c r="C5" s="6"/>
      <c r="D5" s="6"/>
    </row>
    <row r="6" customFormat="false" ht="15" hidden="false" customHeight="false" outlineLevel="0" collapsed="false">
      <c r="A6" s="5" t="s">
        <v>5</v>
      </c>
      <c r="B6" s="6" t="s">
        <v>6</v>
      </c>
      <c r="C6" s="6"/>
      <c r="D6" s="6"/>
    </row>
    <row r="7" customFormat="false" ht="15" hidden="false" customHeight="false" outlineLevel="0" collapsed="false">
      <c r="A7" s="5" t="s">
        <v>7</v>
      </c>
      <c r="B7" s="6" t="s">
        <v>8</v>
      </c>
      <c r="C7" s="6"/>
      <c r="D7" s="6"/>
    </row>
    <row r="8" customFormat="false" ht="15" hidden="false" customHeight="false" outlineLevel="0" collapsed="false">
      <c r="A8" s="5" t="s">
        <v>9</v>
      </c>
      <c r="B8" s="6" t="s">
        <v>10</v>
      </c>
      <c r="C8" s="6"/>
      <c r="D8" s="6"/>
    </row>
    <row r="9" customFormat="false" ht="15" hidden="false" customHeight="false" outlineLevel="0" collapsed="false">
      <c r="A9" s="5" t="s">
        <v>11</v>
      </c>
      <c r="B9" s="6" t="s">
        <v>12</v>
      </c>
      <c r="C9" s="6"/>
      <c r="D9" s="6"/>
    </row>
    <row r="10" customFormat="false" ht="15" hidden="false" customHeight="false" outlineLevel="0" collapsed="false">
      <c r="A10" s="5" t="s">
        <v>13</v>
      </c>
      <c r="B10" s="6" t="s">
        <v>14</v>
      </c>
      <c r="C10" s="6"/>
      <c r="D10" s="6"/>
    </row>
    <row r="11" customFormat="false" ht="15" hidden="false" customHeight="false" outlineLevel="0" collapsed="false">
      <c r="A11" s="5" t="s">
        <v>15</v>
      </c>
      <c r="B11" s="7" t="n">
        <v>46356</v>
      </c>
      <c r="C11" s="7"/>
      <c r="D11" s="7"/>
    </row>
    <row r="13" customFormat="false" ht="18.75" hidden="false" customHeight="true" outlineLevel="0" collapsed="false">
      <c r="A13" s="4" t="s">
        <v>16</v>
      </c>
      <c r="B13" s="4"/>
      <c r="C13" s="4"/>
      <c r="D13" s="4"/>
      <c r="E13" s="4"/>
      <c r="F13" s="4"/>
    </row>
    <row r="14" customFormat="false" ht="15" hidden="false" customHeight="true" outlineLevel="0" collapsed="false">
      <c r="A14" s="5" t="s">
        <v>17</v>
      </c>
      <c r="B14" s="8" t="s">
        <v>18</v>
      </c>
      <c r="C14" s="8"/>
      <c r="D14" s="8"/>
      <c r="E14" s="8"/>
      <c r="F14" s="8"/>
    </row>
    <row r="15" customFormat="false" ht="15" hidden="false" customHeight="true" outlineLevel="0" collapsed="false">
      <c r="A15" s="5" t="s">
        <v>19</v>
      </c>
      <c r="B15" s="8" t="s">
        <v>20</v>
      </c>
      <c r="C15" s="8"/>
      <c r="D15" s="8"/>
      <c r="E15" s="8"/>
      <c r="F15" s="8"/>
    </row>
    <row r="16" customFormat="false" ht="15" hidden="false" customHeight="true" outlineLevel="0" collapsed="false">
      <c r="A16" s="5" t="s">
        <v>21</v>
      </c>
      <c r="B16" s="8" t="s">
        <v>22</v>
      </c>
      <c r="C16" s="8"/>
      <c r="D16" s="8"/>
      <c r="E16" s="8"/>
      <c r="F16" s="8"/>
    </row>
    <row r="17" customFormat="false" ht="15" hidden="false" customHeight="true" outlineLevel="0" collapsed="false">
      <c r="A17" s="5" t="s">
        <v>23</v>
      </c>
      <c r="B17" s="8" t="s">
        <v>24</v>
      </c>
      <c r="C17" s="8"/>
      <c r="D17" s="8"/>
      <c r="E17" s="8"/>
      <c r="F17" s="8"/>
    </row>
    <row r="19" customFormat="false" ht="18.75" hidden="false" customHeight="true" outlineLevel="0" collapsed="false">
      <c r="A19" s="4" t="s">
        <v>25</v>
      </c>
      <c r="B19" s="4"/>
      <c r="C19" s="4"/>
      <c r="D19" s="4"/>
      <c r="E19" s="4"/>
      <c r="F19" s="4"/>
    </row>
    <row r="20" customFormat="false" ht="15" hidden="false" customHeight="false" outlineLevel="0" collapsed="false">
      <c r="A20" s="5" t="s">
        <v>26</v>
      </c>
      <c r="B20" s="9" t="n">
        <f aca="false">Pembekal!G14</f>
        <v>8</v>
      </c>
    </row>
    <row r="21" customFormat="false" ht="15" hidden="false" customHeight="false" outlineLevel="0" collapsed="false">
      <c r="A21" s="5" t="s">
        <v>27</v>
      </c>
      <c r="B21" s="9" t="n">
        <f aca="false">Pembekal!G15</f>
        <v>6</v>
      </c>
    </row>
    <row r="22" customFormat="false" ht="15" hidden="false" customHeight="false" outlineLevel="0" collapsed="false">
      <c r="A22" s="5" t="s">
        <v>28</v>
      </c>
      <c r="B22" s="10" t="n">
        <f aca="false">Pembekal!G16</f>
        <v>2</v>
      </c>
    </row>
    <row r="23" customFormat="false" ht="15" hidden="false" customHeight="false" outlineLevel="0" collapsed="false">
      <c r="A23" s="5" t="s">
        <v>29</v>
      </c>
      <c r="B23" s="9" t="n">
        <f aca="false">'Bahan &amp; Item'!D16</f>
        <v>10</v>
      </c>
    </row>
    <row r="24" customFormat="false" ht="15" hidden="false" customHeight="false" outlineLevel="0" collapsed="false">
      <c r="A24" s="5" t="s">
        <v>30</v>
      </c>
      <c r="B24" s="10" t="n">
        <f aca="false">'Bahan &amp; Item'!D17</f>
        <v>4</v>
      </c>
    </row>
    <row r="25" customFormat="false" ht="17.35" hidden="false" customHeight="false" outlineLevel="0" collapsed="false">
      <c r="A25" s="5" t="s">
        <v>31</v>
      </c>
      <c r="B25" s="11" t="n">
        <f aca="false">'Senarai Semak'!D23</f>
        <v>0.1875</v>
      </c>
    </row>
    <row r="27" customFormat="false" ht="18.75" hidden="false" customHeight="true" outlineLevel="0" collapsed="false">
      <c r="A27" s="4" t="s">
        <v>32</v>
      </c>
      <c r="B27" s="4"/>
      <c r="C27" s="4"/>
      <c r="D27" s="4"/>
      <c r="E27" s="4"/>
      <c r="F27" s="4"/>
    </row>
    <row r="28" customFormat="false" ht="15" hidden="false" customHeight="false" outlineLevel="0" collapsed="false">
      <c r="A28" s="5" t="s">
        <v>33</v>
      </c>
      <c r="B28" s="12" t="n">
        <v>900000</v>
      </c>
    </row>
    <row r="29" customFormat="false" ht="15" hidden="false" customHeight="false" outlineLevel="0" collapsed="false">
      <c r="A29" s="5" t="s">
        <v>34</v>
      </c>
      <c r="B29" s="13" t="n">
        <f aca="false">'Pelan Perolehan'!I16</f>
        <v>546800</v>
      </c>
    </row>
    <row r="30" customFormat="false" ht="15" hidden="false" customHeight="false" outlineLevel="0" collapsed="false">
      <c r="A30" s="5" t="s">
        <v>35</v>
      </c>
      <c r="B30" s="13" t="n">
        <f aca="false">B28-B29</f>
        <v>353200</v>
      </c>
    </row>
    <row r="31" customFormat="false" ht="15" hidden="false" customHeight="false" outlineLevel="0" collapsed="false">
      <c r="A31" s="5" t="s">
        <v>36</v>
      </c>
      <c r="B31" s="14" t="n">
        <f aca="false">'Pelan Perolehan'!I17</f>
        <v>224000</v>
      </c>
    </row>
    <row r="32" customFormat="false" ht="15" hidden="false" customHeight="false" outlineLevel="0" collapsed="false">
      <c r="A32" s="5" t="s">
        <v>37</v>
      </c>
      <c r="B32" s="15" t="n">
        <f aca="false">IFERROR(B31/B28,0)</f>
        <v>0.248888888888889</v>
      </c>
    </row>
    <row r="33" customFormat="false" ht="17.35" hidden="false" customHeight="false" outlineLevel="0" collapsed="false">
      <c r="A33" s="5" t="s">
        <v>38</v>
      </c>
      <c r="B33" s="11" t="n">
        <f aca="false">'Pelan Perolehan'!L16</f>
        <v>0.3</v>
      </c>
    </row>
    <row r="35" customFormat="false" ht="15" hidden="false" customHeight="false" outlineLevel="0" collapsed="false">
      <c r="A35" s="16" t="str">
        <f aca="false">"STATUS: Kemajuan perolehan "&amp;TEXT('Pelan Perolehan'!L16,"0%")&amp;". Pematuhan senarai semak "&amp;TEXT('Senarai Semak'!D23,"0%")&amp;". Sijil perlu perhatian: "&amp;Pembekal!G16&amp;" pembekal. Item berisiko tinggi: "&amp;'Bahan &amp; Item'!D17&amp;"."</f>
        <v>STATUS: Kemajuan perolehan 30%. Pematuhan senarai semak 19%. Sijil perlu perhatian: 2 pembekal. Item berisiko tinggi: 4.</v>
      </c>
      <c r="B35" s="16"/>
      <c r="C35" s="16"/>
      <c r="D35" s="16"/>
      <c r="E35" s="16"/>
      <c r="F35" s="16"/>
    </row>
    <row r="37" customFormat="false" ht="15" hidden="false" customHeight="true" outlineLevel="0" collapsed="false">
      <c r="A37" s="17" t="s">
        <v>39</v>
      </c>
      <c r="B37" s="17"/>
      <c r="C37" s="17"/>
      <c r="D37" s="17"/>
      <c r="E37" s="17"/>
      <c r="F37" s="17"/>
    </row>
    <row r="38" customFormat="false" ht="15" hidden="false" customHeight="false" outlineLevel="0" collapsed="false">
      <c r="A38" s="17"/>
      <c r="B38" s="17"/>
      <c r="C38" s="17"/>
      <c r="D38" s="17"/>
      <c r="E38" s="17"/>
      <c r="F38" s="17"/>
    </row>
  </sheetData>
  <mergeCells count="19">
    <mergeCell ref="A1:F1"/>
    <mergeCell ref="A2:F2"/>
    <mergeCell ref="A4:F4"/>
    <mergeCell ref="B5:D5"/>
    <mergeCell ref="B6:D6"/>
    <mergeCell ref="B7:D7"/>
    <mergeCell ref="B8:D8"/>
    <mergeCell ref="B9:D9"/>
    <mergeCell ref="B10:D10"/>
    <mergeCell ref="B11:D11"/>
    <mergeCell ref="A13:F13"/>
    <mergeCell ref="B14:F14"/>
    <mergeCell ref="B15:F15"/>
    <mergeCell ref="B16:F16"/>
    <mergeCell ref="B17:F17"/>
    <mergeCell ref="A19:F19"/>
    <mergeCell ref="A27:F27"/>
    <mergeCell ref="A35:F35"/>
    <mergeCell ref="A37:F3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"/>
    <col collapsed="false" customWidth="true" hidden="false" outlineLevel="0" max="3" min="2" style="1" width="30"/>
    <col collapsed="false" customWidth="true" hidden="false" outlineLevel="0" max="5" min="4" style="1" width="20"/>
    <col collapsed="false" customWidth="true" hidden="false" outlineLevel="0" max="6" min="6" style="1" width="16"/>
    <col collapsed="false" customWidth="true" hidden="false" outlineLevel="0" max="7" min="7" style="1" width="12"/>
    <col collapsed="false" customWidth="true" hidden="false" outlineLevel="0" max="8" min="8" style="1" width="18"/>
    <col collapsed="false" customWidth="true" hidden="false" outlineLevel="0" max="9" min="9" style="1" width="14"/>
    <col collapsed="false" customWidth="true" hidden="false" outlineLevel="0" max="10" min="10" style="1" width="18"/>
    <col collapsed="false" customWidth="true" hidden="false" outlineLevel="0" max="11" min="11" style="1" width="28"/>
  </cols>
  <sheetData>
    <row r="1" customFormat="false" ht="27.75" hidden="false" customHeight="true" outlineLevel="0" collapsed="false">
      <c r="A1" s="2" t="s">
        <v>40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24" hidden="false" customHeight="true" outlineLevel="0" collapsed="false">
      <c r="A2" s="3" t="s">
        <v>41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customFormat="false" ht="31.5" hidden="false" customHeight="true" outlineLevel="0" collapsed="false">
      <c r="A4" s="18" t="s">
        <v>42</v>
      </c>
      <c r="B4" s="18" t="s">
        <v>43</v>
      </c>
      <c r="C4" s="18" t="s">
        <v>44</v>
      </c>
      <c r="D4" s="18" t="s">
        <v>45</v>
      </c>
      <c r="E4" s="18" t="s">
        <v>46</v>
      </c>
      <c r="F4" s="18" t="s">
        <v>47</v>
      </c>
      <c r="G4" s="18" t="s">
        <v>48</v>
      </c>
      <c r="H4" s="18" t="s">
        <v>49</v>
      </c>
      <c r="I4" s="18" t="s">
        <v>50</v>
      </c>
      <c r="J4" s="18" t="s">
        <v>51</v>
      </c>
      <c r="K4" s="18" t="s">
        <v>52</v>
      </c>
    </row>
    <row r="5" customFormat="false" ht="15" hidden="false" customHeight="false" outlineLevel="0" collapsed="false">
      <c r="A5" s="9" t="n">
        <v>1</v>
      </c>
      <c r="B5" s="19" t="s">
        <v>53</v>
      </c>
      <c r="C5" s="19" t="s">
        <v>54</v>
      </c>
      <c r="D5" s="20" t="s">
        <v>55</v>
      </c>
      <c r="E5" s="21" t="s">
        <v>56</v>
      </c>
      <c r="F5" s="22" t="n">
        <v>46630</v>
      </c>
      <c r="G5" s="9" t="n">
        <f aca="true">IF(F5="","",F5-TODAY())</f>
        <v>347</v>
      </c>
      <c r="H5" s="23" t="str">
        <f aca="false">IF(F5="","Tiada sijil",IF(G5&lt;0,"LUPUT",IF(G5&lt;=90,"Perlu Pembaharuan","Sah")))</f>
        <v>Sah</v>
      </c>
      <c r="I5" s="21" t="s">
        <v>57</v>
      </c>
      <c r="J5" s="21" t="s">
        <v>58</v>
      </c>
      <c r="K5" s="19" t="s">
        <v>59</v>
      </c>
    </row>
    <row r="6" customFormat="false" ht="15" hidden="false" customHeight="false" outlineLevel="0" collapsed="false">
      <c r="A6" s="9" t="n">
        <v>2</v>
      </c>
      <c r="B6" s="19" t="s">
        <v>60</v>
      </c>
      <c r="C6" s="19" t="s">
        <v>61</v>
      </c>
      <c r="D6" s="20" t="s">
        <v>55</v>
      </c>
      <c r="E6" s="21" t="s">
        <v>62</v>
      </c>
      <c r="F6" s="22" t="n">
        <v>46356</v>
      </c>
      <c r="G6" s="9" t="n">
        <f aca="true">IF(F6="","",F6-TODAY())</f>
        <v>73</v>
      </c>
      <c r="H6" s="23" t="str">
        <f aca="false">IF(F6="","Tiada sijil",IF(G6&lt;0,"LUPUT",IF(G6&lt;=90,"Perlu Pembaharuan","Sah")))</f>
        <v>Perlu Pembaharuan</v>
      </c>
      <c r="I6" s="21" t="s">
        <v>63</v>
      </c>
      <c r="J6" s="21" t="s">
        <v>58</v>
      </c>
      <c r="K6" s="19"/>
    </row>
    <row r="7" customFormat="false" ht="15" hidden="false" customHeight="false" outlineLevel="0" collapsed="false">
      <c r="A7" s="9" t="n">
        <v>3</v>
      </c>
      <c r="B7" s="19" t="s">
        <v>64</v>
      </c>
      <c r="C7" s="19" t="s">
        <v>65</v>
      </c>
      <c r="D7" s="20" t="s">
        <v>66</v>
      </c>
      <c r="E7" s="21" t="s">
        <v>67</v>
      </c>
      <c r="F7" s="22" t="n">
        <v>46477</v>
      </c>
      <c r="G7" s="9" t="n">
        <f aca="true">IF(F7="","",F7-TODAY())</f>
        <v>194</v>
      </c>
      <c r="H7" s="23" t="str">
        <f aca="false">IF(F7="","Tiada sijil",IF(G7&lt;0,"LUPUT",IF(G7&lt;=90,"Perlu Pembaharuan","Sah")))</f>
        <v>Sah</v>
      </c>
      <c r="I7" s="21" t="s">
        <v>63</v>
      </c>
      <c r="J7" s="21" t="s">
        <v>68</v>
      </c>
      <c r="K7" s="19"/>
    </row>
    <row r="8" customFormat="false" ht="15" hidden="false" customHeight="false" outlineLevel="0" collapsed="false">
      <c r="A8" s="9" t="n">
        <v>4</v>
      </c>
      <c r="B8" s="19" t="s">
        <v>69</v>
      </c>
      <c r="C8" s="19" t="s">
        <v>70</v>
      </c>
      <c r="D8" s="20" t="s">
        <v>55</v>
      </c>
      <c r="E8" s="21" t="s">
        <v>71</v>
      </c>
      <c r="F8" s="22" t="n">
        <v>46310</v>
      </c>
      <c r="G8" s="9" t="n">
        <f aca="true">IF(F8="","",F8-TODAY())</f>
        <v>27</v>
      </c>
      <c r="H8" s="23" t="str">
        <f aca="false">IF(F8="","Tiada sijil",IF(G8&lt;0,"LUPUT",IF(G8&lt;=90,"Perlu Pembaharuan","Sah")))</f>
        <v>Perlu Pembaharuan</v>
      </c>
      <c r="I8" s="21" t="s">
        <v>72</v>
      </c>
      <c r="J8" s="21" t="s">
        <v>58</v>
      </c>
      <c r="K8" s="19"/>
    </row>
    <row r="9" customFormat="false" ht="23.85" hidden="false" customHeight="false" outlineLevel="0" collapsed="false">
      <c r="A9" s="9" t="n">
        <v>5</v>
      </c>
      <c r="B9" s="19" t="s">
        <v>73</v>
      </c>
      <c r="C9" s="19" t="s">
        <v>74</v>
      </c>
      <c r="D9" s="20" t="s">
        <v>75</v>
      </c>
      <c r="E9" s="21" t="s">
        <v>76</v>
      </c>
      <c r="F9" s="22"/>
      <c r="G9" s="9" t="str">
        <f aca="true">IF(F9="","",F9-TODAY())</f>
        <v/>
      </c>
      <c r="H9" s="23" t="str">
        <f aca="false">IF(F9="","Tiada sijil",IF(G9&lt;0,"LUPUT",IF(G9&lt;=90,"Perlu Pembaharuan","Sah")))</f>
        <v>Tiada sijil</v>
      </c>
      <c r="I9" s="21" t="s">
        <v>57</v>
      </c>
      <c r="J9" s="21" t="s">
        <v>58</v>
      </c>
      <c r="K9" s="19"/>
    </row>
    <row r="10" customFormat="false" ht="15" hidden="false" customHeight="false" outlineLevel="0" collapsed="false">
      <c r="A10" s="9" t="n">
        <v>6</v>
      </c>
      <c r="B10" s="19" t="s">
        <v>77</v>
      </c>
      <c r="C10" s="19" t="s">
        <v>78</v>
      </c>
      <c r="D10" s="20" t="s">
        <v>79</v>
      </c>
      <c r="E10" s="21" t="s">
        <v>80</v>
      </c>
      <c r="F10" s="22" t="n">
        <v>46783</v>
      </c>
      <c r="G10" s="9" t="n">
        <f aca="true">IF(F10="","",F10-TODAY())</f>
        <v>500</v>
      </c>
      <c r="H10" s="23" t="str">
        <f aca="false">IF(F10="","Tiada sijil",IF(G10&lt;0,"LUPUT",IF(G10&lt;=90,"Perlu Pembaharuan","Sah")))</f>
        <v>Sah</v>
      </c>
      <c r="I10" s="21" t="s">
        <v>72</v>
      </c>
      <c r="J10" s="21" t="s">
        <v>58</v>
      </c>
      <c r="K10" s="19"/>
    </row>
    <row r="11" customFormat="false" ht="23.85" hidden="false" customHeight="false" outlineLevel="0" collapsed="false">
      <c r="A11" s="9" t="n">
        <v>7</v>
      </c>
      <c r="B11" s="19" t="s">
        <v>81</v>
      </c>
      <c r="C11" s="19" t="s">
        <v>82</v>
      </c>
      <c r="D11" s="20" t="s">
        <v>83</v>
      </c>
      <c r="E11" s="21" t="s">
        <v>84</v>
      </c>
      <c r="F11" s="22" t="n">
        <v>46568</v>
      </c>
      <c r="G11" s="9" t="n">
        <f aca="true">IF(F11="","",F11-TODAY())</f>
        <v>285</v>
      </c>
      <c r="H11" s="23" t="str">
        <f aca="false">IF(F11="","Tiada sijil",IF(G11&lt;0,"LUPUT",IF(G11&lt;=90,"Perlu Pembaharuan","Sah")))</f>
        <v>Sah</v>
      </c>
      <c r="I11" s="21" t="s">
        <v>72</v>
      </c>
      <c r="J11" s="21" t="s">
        <v>85</v>
      </c>
      <c r="K11" s="19"/>
    </row>
    <row r="12" customFormat="false" ht="15" hidden="false" customHeight="false" outlineLevel="0" collapsed="false">
      <c r="A12" s="9" t="n">
        <v>8</v>
      </c>
      <c r="B12" s="19" t="s">
        <v>86</v>
      </c>
      <c r="C12" s="19" t="s">
        <v>87</v>
      </c>
      <c r="D12" s="20" t="s">
        <v>55</v>
      </c>
      <c r="E12" s="21" t="s">
        <v>88</v>
      </c>
      <c r="F12" s="22" t="n">
        <v>46752</v>
      </c>
      <c r="G12" s="9" t="n">
        <f aca="true">IF(F12="","",F12-TODAY())</f>
        <v>469</v>
      </c>
      <c r="H12" s="23" t="str">
        <f aca="false">IF(F12="","Tiada sijil",IF(G12&lt;0,"LUPUT",IF(G12&lt;=90,"Perlu Pembaharuan","Sah")))</f>
        <v>Sah</v>
      </c>
      <c r="I12" s="21" t="s">
        <v>63</v>
      </c>
      <c r="J12" s="21" t="s">
        <v>58</v>
      </c>
      <c r="K12" s="19"/>
    </row>
    <row r="14" customFormat="false" ht="15" hidden="false" customHeight="false" outlineLevel="0" collapsed="false">
      <c r="B14" s="24" t="s">
        <v>26</v>
      </c>
      <c r="G14" s="25" t="n">
        <f aca="false">COUNTA(B5:B12)</f>
        <v>8</v>
      </c>
    </row>
    <row r="15" customFormat="false" ht="15" hidden="false" customHeight="false" outlineLevel="0" collapsed="false">
      <c r="B15" s="24" t="s">
        <v>27</v>
      </c>
      <c r="G15" s="25" t="n">
        <f aca="false">COUNTIF(J5:J12,"Diluluskan")</f>
        <v>6</v>
      </c>
    </row>
    <row r="16" customFormat="false" ht="15" hidden="false" customHeight="false" outlineLevel="0" collapsed="false">
      <c r="B16" s="24" t="s">
        <v>89</v>
      </c>
      <c r="G16" s="25" t="n">
        <f aca="false">COUNTIF(H5:H12,"LUPUT")+COUNTIF(H5:H12,"Perlu Pembaharuan")</f>
        <v>2</v>
      </c>
    </row>
  </sheetData>
  <mergeCells count="2">
    <mergeCell ref="A1:K1"/>
    <mergeCell ref="A2:K2"/>
  </mergeCells>
  <dataValidations count="2">
    <dataValidation allowBlank="true" errorStyle="stop" operator="between" showDropDown="false" showErrorMessage="false" showInputMessage="false" sqref="J5:J12" type="list">
      <formula1>"Diluluskan,Bersyarat,Dalam Semakan,Ditolak"</formula1>
      <formula2>0</formula2>
    </dataValidation>
    <dataValidation allowBlank="true" errorStyle="stop" operator="between" showDropDown="false" showErrorMessage="false" showInputMessage="false" sqref="I5:I12" type="list">
      <formula1>"Tinggi,Sederhana,Rendah"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1" width="28"/>
    <col collapsed="false" customWidth="true" hidden="false" outlineLevel="0" max="3" min="3" style="1" width="20"/>
    <col collapsed="false" customWidth="true" hidden="false" outlineLevel="0" max="4" min="4" style="1" width="16"/>
    <col collapsed="false" customWidth="true" hidden="false" outlineLevel="0" max="5" min="5" style="1" width="40"/>
    <col collapsed="false" customWidth="true" hidden="false" outlineLevel="0" max="6" min="6" style="1" width="28"/>
    <col collapsed="false" customWidth="true" hidden="false" outlineLevel="0" max="7" min="7" style="1" width="26"/>
    <col collapsed="false" customWidth="true" hidden="false" outlineLevel="0" max="8" min="8" style="1" width="32"/>
  </cols>
  <sheetData>
    <row r="1" customFormat="false" ht="27.75" hidden="false" customHeight="true" outlineLevel="0" collapsed="false">
      <c r="A1" s="2" t="s">
        <v>90</v>
      </c>
      <c r="B1" s="2"/>
      <c r="C1" s="2"/>
      <c r="D1" s="2"/>
      <c r="E1" s="2"/>
      <c r="F1" s="2"/>
      <c r="G1" s="2"/>
      <c r="H1" s="2"/>
    </row>
    <row r="2" customFormat="false" ht="24" hidden="false" customHeight="true" outlineLevel="0" collapsed="false">
      <c r="A2" s="3" t="s">
        <v>91</v>
      </c>
      <c r="B2" s="3"/>
      <c r="C2" s="3"/>
      <c r="D2" s="3"/>
      <c r="E2" s="3"/>
      <c r="F2" s="3"/>
      <c r="G2" s="3"/>
      <c r="H2" s="3"/>
    </row>
    <row r="4" customFormat="false" ht="31.5" hidden="false" customHeight="true" outlineLevel="0" collapsed="false">
      <c r="A4" s="18" t="s">
        <v>42</v>
      </c>
      <c r="B4" s="18" t="s">
        <v>92</v>
      </c>
      <c r="C4" s="18" t="s">
        <v>93</v>
      </c>
      <c r="D4" s="18" t="s">
        <v>94</v>
      </c>
      <c r="E4" s="18" t="s">
        <v>95</v>
      </c>
      <c r="F4" s="18" t="s">
        <v>96</v>
      </c>
      <c r="G4" s="18" t="s">
        <v>97</v>
      </c>
      <c r="H4" s="18" t="s">
        <v>98</v>
      </c>
    </row>
    <row r="5" customFormat="false" ht="23.85" hidden="false" customHeight="false" outlineLevel="0" collapsed="false">
      <c r="A5" s="9" t="n">
        <v>1</v>
      </c>
      <c r="B5" s="19" t="s">
        <v>87</v>
      </c>
      <c r="C5" s="20" t="s">
        <v>99</v>
      </c>
      <c r="D5" s="20" t="s">
        <v>63</v>
      </c>
      <c r="E5" s="19" t="s">
        <v>100</v>
      </c>
      <c r="F5" s="19" t="s">
        <v>86</v>
      </c>
      <c r="G5" s="19" t="s">
        <v>101</v>
      </c>
      <c r="H5" s="19" t="s">
        <v>102</v>
      </c>
    </row>
    <row r="6" customFormat="false" ht="23.85" hidden="false" customHeight="false" outlineLevel="0" collapsed="false">
      <c r="A6" s="9" t="n">
        <v>2</v>
      </c>
      <c r="B6" s="19" t="s">
        <v>103</v>
      </c>
      <c r="C6" s="20" t="s">
        <v>104</v>
      </c>
      <c r="D6" s="20" t="s">
        <v>63</v>
      </c>
      <c r="E6" s="19" t="s">
        <v>105</v>
      </c>
      <c r="F6" s="19" t="s">
        <v>64</v>
      </c>
      <c r="G6" s="19" t="s">
        <v>106</v>
      </c>
      <c r="H6" s="19" t="s">
        <v>107</v>
      </c>
    </row>
    <row r="7" customFormat="false" ht="23.85" hidden="false" customHeight="false" outlineLevel="0" collapsed="false">
      <c r="A7" s="9" t="n">
        <v>3</v>
      </c>
      <c r="B7" s="19" t="s">
        <v>108</v>
      </c>
      <c r="C7" s="20" t="s">
        <v>104</v>
      </c>
      <c r="D7" s="20" t="s">
        <v>63</v>
      </c>
      <c r="E7" s="19" t="s">
        <v>109</v>
      </c>
      <c r="F7" s="19" t="s">
        <v>64</v>
      </c>
      <c r="G7" s="19" t="s">
        <v>76</v>
      </c>
      <c r="H7" s="19" t="s">
        <v>110</v>
      </c>
    </row>
    <row r="8" customFormat="false" ht="15" hidden="false" customHeight="false" outlineLevel="0" collapsed="false">
      <c r="A8" s="9" t="n">
        <v>4</v>
      </c>
      <c r="B8" s="19" t="s">
        <v>111</v>
      </c>
      <c r="C8" s="20" t="s">
        <v>104</v>
      </c>
      <c r="D8" s="20" t="s">
        <v>63</v>
      </c>
      <c r="E8" s="19" t="s">
        <v>112</v>
      </c>
      <c r="F8" s="19" t="s">
        <v>60</v>
      </c>
      <c r="G8" s="19" t="s">
        <v>113</v>
      </c>
      <c r="H8" s="19" t="s">
        <v>114</v>
      </c>
    </row>
    <row r="9" customFormat="false" ht="15" hidden="false" customHeight="false" outlineLevel="0" collapsed="false">
      <c r="A9" s="9" t="n">
        <v>5</v>
      </c>
      <c r="B9" s="19" t="s">
        <v>70</v>
      </c>
      <c r="C9" s="20" t="s">
        <v>99</v>
      </c>
      <c r="D9" s="20" t="s">
        <v>72</v>
      </c>
      <c r="E9" s="19" t="s">
        <v>115</v>
      </c>
      <c r="F9" s="19" t="s">
        <v>69</v>
      </c>
      <c r="G9" s="19" t="s">
        <v>116</v>
      </c>
      <c r="H9" s="19" t="s">
        <v>117</v>
      </c>
    </row>
    <row r="10" customFormat="false" ht="23.85" hidden="false" customHeight="false" outlineLevel="0" collapsed="false">
      <c r="A10" s="9" t="n">
        <v>6</v>
      </c>
      <c r="B10" s="19" t="s">
        <v>82</v>
      </c>
      <c r="C10" s="20" t="s">
        <v>99</v>
      </c>
      <c r="D10" s="20" t="s">
        <v>72</v>
      </c>
      <c r="E10" s="19" t="s">
        <v>118</v>
      </c>
      <c r="F10" s="19" t="s">
        <v>81</v>
      </c>
      <c r="G10" s="19" t="s">
        <v>119</v>
      </c>
      <c r="H10" s="19" t="s">
        <v>120</v>
      </c>
    </row>
    <row r="11" customFormat="false" ht="23.85" hidden="false" customHeight="false" outlineLevel="0" collapsed="false">
      <c r="A11" s="9" t="n">
        <v>7</v>
      </c>
      <c r="B11" s="19" t="s">
        <v>121</v>
      </c>
      <c r="C11" s="20" t="s">
        <v>99</v>
      </c>
      <c r="D11" s="20" t="s">
        <v>57</v>
      </c>
      <c r="E11" s="19" t="s">
        <v>122</v>
      </c>
      <c r="F11" s="19" t="s">
        <v>53</v>
      </c>
      <c r="G11" s="19" t="s">
        <v>76</v>
      </c>
      <c r="H11" s="19" t="s">
        <v>117</v>
      </c>
    </row>
    <row r="12" customFormat="false" ht="23.85" hidden="false" customHeight="false" outlineLevel="0" collapsed="false">
      <c r="A12" s="9" t="n">
        <v>8</v>
      </c>
      <c r="B12" s="19" t="s">
        <v>123</v>
      </c>
      <c r="C12" s="20" t="s">
        <v>124</v>
      </c>
      <c r="D12" s="20" t="s">
        <v>57</v>
      </c>
      <c r="E12" s="19" t="s">
        <v>125</v>
      </c>
      <c r="F12" s="19" t="s">
        <v>73</v>
      </c>
      <c r="G12" s="19" t="s">
        <v>76</v>
      </c>
      <c r="H12" s="19" t="s">
        <v>126</v>
      </c>
    </row>
    <row r="13" customFormat="false" ht="23.85" hidden="false" customHeight="false" outlineLevel="0" collapsed="false">
      <c r="A13" s="9" t="n">
        <v>9</v>
      </c>
      <c r="B13" s="19" t="s">
        <v>127</v>
      </c>
      <c r="C13" s="20" t="s">
        <v>128</v>
      </c>
      <c r="D13" s="20" t="s">
        <v>72</v>
      </c>
      <c r="E13" s="19" t="s">
        <v>129</v>
      </c>
      <c r="F13" s="19" t="s">
        <v>130</v>
      </c>
      <c r="G13" s="19" t="s">
        <v>76</v>
      </c>
      <c r="H13" s="19" t="s">
        <v>131</v>
      </c>
    </row>
    <row r="14" customFormat="false" ht="23.85" hidden="false" customHeight="false" outlineLevel="0" collapsed="false">
      <c r="A14" s="9" t="n">
        <v>10</v>
      </c>
      <c r="B14" s="19" t="s">
        <v>132</v>
      </c>
      <c r="C14" s="20" t="s">
        <v>133</v>
      </c>
      <c r="D14" s="20" t="s">
        <v>72</v>
      </c>
      <c r="E14" s="19" t="s">
        <v>134</v>
      </c>
      <c r="F14" s="19" t="s">
        <v>77</v>
      </c>
      <c r="G14" s="19" t="s">
        <v>76</v>
      </c>
      <c r="H14" s="19" t="s">
        <v>135</v>
      </c>
    </row>
    <row r="16" customFormat="false" ht="15" hidden="false" customHeight="false" outlineLevel="0" collapsed="false">
      <c r="B16" s="24" t="s">
        <v>136</v>
      </c>
      <c r="D16" s="25" t="n">
        <f aca="false">COUNTA(B5:B14)</f>
        <v>10</v>
      </c>
    </row>
    <row r="17" customFormat="false" ht="15" hidden="false" customHeight="false" outlineLevel="0" collapsed="false">
      <c r="B17" s="24" t="s">
        <v>137</v>
      </c>
      <c r="D17" s="25" t="n">
        <f aca="false">COUNTIF(D5:D14,"Tinggi")</f>
        <v>4</v>
      </c>
    </row>
  </sheetData>
  <mergeCells count="2">
    <mergeCell ref="A1:H1"/>
    <mergeCell ref="A2:H2"/>
  </mergeCells>
  <dataValidations count="1">
    <dataValidation allowBlank="true" errorStyle="stop" operator="between" showDropDown="false" showErrorMessage="false" showInputMessage="false" sqref="D5:D14" type="list">
      <formula1>"Tinggi,Sederhana,Rendah"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"/>
    <col collapsed="false" customWidth="true" hidden="false" outlineLevel="0" max="3" min="2" style="1" width="28"/>
    <col collapsed="false" customWidth="true" hidden="false" outlineLevel="0" max="4" min="4" style="1" width="22"/>
    <col collapsed="false" customWidth="true" hidden="false" outlineLevel="0" max="5" min="5" style="1" width="8"/>
    <col collapsed="false" customWidth="true" hidden="false" outlineLevel="0" max="6" min="6" style="1" width="12"/>
    <col collapsed="false" customWidth="true" hidden="false" outlineLevel="0" max="7" min="7" style="1" width="10"/>
    <col collapsed="false" customWidth="true" hidden="false" outlineLevel="0" max="11" min="8" style="1" width="16"/>
    <col collapsed="false" customWidth="true" hidden="false" outlineLevel="0" max="12" min="12" style="1" width="11"/>
  </cols>
  <sheetData>
    <row r="1" customFormat="false" ht="27.75" hidden="false" customHeight="true" outlineLevel="0" collapsed="false">
      <c r="A1" s="2" t="s">
        <v>138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4" hidden="false" customHeight="true" outlineLevel="0" collapsed="false">
      <c r="A2" s="3" t="s">
        <v>139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4" customFormat="false" ht="31.5" hidden="false" customHeight="true" outlineLevel="0" collapsed="false">
      <c r="A4" s="18" t="s">
        <v>42</v>
      </c>
      <c r="B4" s="18" t="s">
        <v>92</v>
      </c>
      <c r="C4" s="18" t="s">
        <v>140</v>
      </c>
      <c r="D4" s="18" t="s">
        <v>141</v>
      </c>
      <c r="E4" s="18" t="s">
        <v>142</v>
      </c>
      <c r="F4" s="18" t="s">
        <v>143</v>
      </c>
      <c r="G4" s="18" t="s">
        <v>144</v>
      </c>
      <c r="H4" s="18" t="s">
        <v>145</v>
      </c>
      <c r="I4" s="18" t="s">
        <v>146</v>
      </c>
      <c r="J4" s="18" t="s">
        <v>147</v>
      </c>
      <c r="K4" s="18" t="s">
        <v>148</v>
      </c>
      <c r="L4" s="18" t="s">
        <v>149</v>
      </c>
    </row>
    <row r="5" customFormat="false" ht="15" hidden="false" customHeight="false" outlineLevel="0" collapsed="false">
      <c r="A5" s="9" t="n">
        <v>1</v>
      </c>
      <c r="B5" s="19" t="s">
        <v>87</v>
      </c>
      <c r="C5" s="19" t="s">
        <v>86</v>
      </c>
      <c r="D5" s="20" t="s">
        <v>150</v>
      </c>
      <c r="E5" s="21" t="s">
        <v>151</v>
      </c>
      <c r="F5" s="26" t="n">
        <v>6000</v>
      </c>
      <c r="G5" s="21" t="s">
        <v>152</v>
      </c>
      <c r="H5" s="12" t="n">
        <v>28</v>
      </c>
      <c r="I5" s="14" t="n">
        <f aca="false">F5*H5</f>
        <v>168000</v>
      </c>
      <c r="J5" s="22" t="n">
        <v>46402</v>
      </c>
      <c r="K5" s="21" t="s">
        <v>153</v>
      </c>
      <c r="L5" s="15" t="n">
        <f aca="false">IF(K5="Selesai",1,IF(K5="Dalam Proses",0.5,IF(K5="Dibatalkan","",0)))</f>
        <v>1</v>
      </c>
    </row>
    <row r="6" customFormat="false" ht="15" hidden="false" customHeight="false" outlineLevel="0" collapsed="false">
      <c r="A6" s="9" t="n">
        <v>2</v>
      </c>
      <c r="B6" s="19" t="s">
        <v>121</v>
      </c>
      <c r="C6" s="19" t="s">
        <v>53</v>
      </c>
      <c r="D6" s="20" t="s">
        <v>154</v>
      </c>
      <c r="E6" s="21" t="s">
        <v>151</v>
      </c>
      <c r="F6" s="26" t="n">
        <v>20000</v>
      </c>
      <c r="G6" s="21" t="s">
        <v>152</v>
      </c>
      <c r="H6" s="12" t="n">
        <v>2.8</v>
      </c>
      <c r="I6" s="14" t="n">
        <f aca="false">F6*H6</f>
        <v>56000</v>
      </c>
      <c r="J6" s="22" t="n">
        <v>46407</v>
      </c>
      <c r="K6" s="21" t="s">
        <v>153</v>
      </c>
      <c r="L6" s="15" t="n">
        <f aca="false">IF(K6="Selesai",1,IF(K6="Dalam Proses",0.5,IF(K6="Dibatalkan","",0)))</f>
        <v>1</v>
      </c>
    </row>
    <row r="7" customFormat="false" ht="15" hidden="false" customHeight="false" outlineLevel="0" collapsed="false">
      <c r="A7" s="9" t="n">
        <v>3</v>
      </c>
      <c r="B7" s="19" t="s">
        <v>70</v>
      </c>
      <c r="C7" s="19" t="s">
        <v>69</v>
      </c>
      <c r="D7" s="20" t="s">
        <v>150</v>
      </c>
      <c r="E7" s="21" t="s">
        <v>151</v>
      </c>
      <c r="F7" s="26" t="n">
        <v>8000</v>
      </c>
      <c r="G7" s="21" t="s">
        <v>155</v>
      </c>
      <c r="H7" s="12" t="n">
        <v>6.5</v>
      </c>
      <c r="I7" s="14" t="n">
        <f aca="false">F7*H7</f>
        <v>52000</v>
      </c>
      <c r="J7" s="22" t="n">
        <v>46419</v>
      </c>
      <c r="K7" s="21" t="s">
        <v>156</v>
      </c>
      <c r="L7" s="15" t="n">
        <f aca="false">IF(K7="Selesai",1,IF(K7="Dalam Proses",0.5,IF(K7="Dibatalkan","",0)))</f>
        <v>0.5</v>
      </c>
    </row>
    <row r="8" customFormat="false" ht="15" hidden="false" customHeight="false" outlineLevel="0" collapsed="false">
      <c r="A8" s="9" t="n">
        <v>4</v>
      </c>
      <c r="B8" s="19" t="s">
        <v>61</v>
      </c>
      <c r="C8" s="19" t="s">
        <v>60</v>
      </c>
      <c r="D8" s="20" t="s">
        <v>154</v>
      </c>
      <c r="E8" s="21" t="s">
        <v>151</v>
      </c>
      <c r="F8" s="26" t="n">
        <v>1500</v>
      </c>
      <c r="G8" s="21" t="s">
        <v>152</v>
      </c>
      <c r="H8" s="12" t="n">
        <v>22</v>
      </c>
      <c r="I8" s="14" t="n">
        <f aca="false">F8*H8</f>
        <v>33000</v>
      </c>
      <c r="J8" s="22" t="n">
        <v>46433</v>
      </c>
      <c r="K8" s="21" t="s">
        <v>156</v>
      </c>
      <c r="L8" s="15" t="n">
        <f aca="false">IF(K8="Selesai",1,IF(K8="Dalam Proses",0.5,IF(K8="Dibatalkan","",0)))</f>
        <v>0.5</v>
      </c>
    </row>
    <row r="9" customFormat="false" ht="15" hidden="false" customHeight="false" outlineLevel="0" collapsed="false">
      <c r="A9" s="9" t="n">
        <v>5</v>
      </c>
      <c r="B9" s="19" t="s">
        <v>82</v>
      </c>
      <c r="C9" s="19" t="s">
        <v>81</v>
      </c>
      <c r="D9" s="20" t="s">
        <v>154</v>
      </c>
      <c r="E9" s="21" t="s">
        <v>157</v>
      </c>
      <c r="F9" s="26" t="n">
        <v>10000</v>
      </c>
      <c r="G9" s="21" t="s">
        <v>152</v>
      </c>
      <c r="H9" s="12" t="n">
        <v>3.2</v>
      </c>
      <c r="I9" s="14" t="n">
        <f aca="false">F9*H9</f>
        <v>32000</v>
      </c>
      <c r="J9" s="22" t="n">
        <v>46478</v>
      </c>
      <c r="K9" s="21" t="s">
        <v>158</v>
      </c>
      <c r="L9" s="15" t="n">
        <f aca="false">IF(K9="Selesai",1,IF(K9="Dalam Proses",0.5,IF(K9="Dibatalkan","",0)))</f>
        <v>0</v>
      </c>
    </row>
    <row r="10" customFormat="false" ht="15" hidden="false" customHeight="false" outlineLevel="0" collapsed="false">
      <c r="A10" s="9" t="n">
        <v>6</v>
      </c>
      <c r="B10" s="19" t="s">
        <v>159</v>
      </c>
      <c r="C10" s="19" t="s">
        <v>64</v>
      </c>
      <c r="D10" s="20" t="s">
        <v>160</v>
      </c>
      <c r="E10" s="21" t="s">
        <v>157</v>
      </c>
      <c r="F10" s="26" t="n">
        <v>800</v>
      </c>
      <c r="G10" s="21" t="s">
        <v>152</v>
      </c>
      <c r="H10" s="12" t="n">
        <v>45</v>
      </c>
      <c r="I10" s="14" t="n">
        <f aca="false">F10*H10</f>
        <v>36000</v>
      </c>
      <c r="J10" s="22" t="n">
        <v>46492</v>
      </c>
      <c r="K10" s="21" t="s">
        <v>158</v>
      </c>
      <c r="L10" s="15" t="n">
        <f aca="false">IF(K10="Selesai",1,IF(K10="Dalam Proses",0.5,IF(K10="Dibatalkan","",0)))</f>
        <v>0</v>
      </c>
    </row>
    <row r="11" customFormat="false" ht="15" hidden="false" customHeight="false" outlineLevel="0" collapsed="false">
      <c r="A11" s="9" t="n">
        <v>7</v>
      </c>
      <c r="B11" s="19" t="s">
        <v>123</v>
      </c>
      <c r="C11" s="19" t="s">
        <v>73</v>
      </c>
      <c r="D11" s="20" t="s">
        <v>161</v>
      </c>
      <c r="E11" s="21" t="s">
        <v>157</v>
      </c>
      <c r="F11" s="26" t="n">
        <v>120000</v>
      </c>
      <c r="G11" s="21" t="s">
        <v>162</v>
      </c>
      <c r="H11" s="12" t="n">
        <v>0.35</v>
      </c>
      <c r="I11" s="14" t="n">
        <f aca="false">F11*H11</f>
        <v>42000</v>
      </c>
      <c r="J11" s="22" t="n">
        <v>46508</v>
      </c>
      <c r="K11" s="21" t="s">
        <v>158</v>
      </c>
      <c r="L11" s="15" t="n">
        <f aca="false">IF(K11="Selesai",1,IF(K11="Dalam Proses",0.5,IF(K11="Dibatalkan","",0)))</f>
        <v>0</v>
      </c>
    </row>
    <row r="12" customFormat="false" ht="15" hidden="false" customHeight="false" outlineLevel="0" collapsed="false">
      <c r="A12" s="9" t="n">
        <v>8</v>
      </c>
      <c r="B12" s="19" t="s">
        <v>127</v>
      </c>
      <c r="C12" s="19" t="s">
        <v>130</v>
      </c>
      <c r="D12" s="20" t="s">
        <v>154</v>
      </c>
      <c r="E12" s="21" t="s">
        <v>163</v>
      </c>
      <c r="F12" s="26" t="n">
        <v>600</v>
      </c>
      <c r="G12" s="21" t="s">
        <v>155</v>
      </c>
      <c r="H12" s="12" t="n">
        <v>18</v>
      </c>
      <c r="I12" s="14" t="n">
        <f aca="false">F12*H12</f>
        <v>10800</v>
      </c>
      <c r="J12" s="22" t="n">
        <v>46569</v>
      </c>
      <c r="K12" s="21" t="s">
        <v>158</v>
      </c>
      <c r="L12" s="15" t="n">
        <f aca="false">IF(K12="Selesai",1,IF(K12="Dalam Proses",0.5,IF(K12="Dibatalkan","",0)))</f>
        <v>0</v>
      </c>
    </row>
    <row r="13" customFormat="false" ht="23.85" hidden="false" customHeight="false" outlineLevel="0" collapsed="false">
      <c r="A13" s="9" t="n">
        <v>9</v>
      </c>
      <c r="B13" s="19" t="s">
        <v>164</v>
      </c>
      <c r="C13" s="19" t="s">
        <v>77</v>
      </c>
      <c r="D13" s="20" t="s">
        <v>165</v>
      </c>
      <c r="E13" s="21" t="s">
        <v>163</v>
      </c>
      <c r="F13" s="26" t="n">
        <v>12</v>
      </c>
      <c r="G13" s="21" t="s">
        <v>166</v>
      </c>
      <c r="H13" s="12" t="n">
        <v>8500</v>
      </c>
      <c r="I13" s="14" t="n">
        <f aca="false">F13*H13</f>
        <v>102000</v>
      </c>
      <c r="J13" s="22" t="n">
        <v>46569</v>
      </c>
      <c r="K13" s="21" t="s">
        <v>158</v>
      </c>
      <c r="L13" s="15" t="n">
        <f aca="false">IF(K13="Selesai",1,IF(K13="Dalam Proses",0.5,IF(K13="Dibatalkan","",0)))</f>
        <v>0</v>
      </c>
    </row>
    <row r="14" customFormat="false" ht="15" hidden="false" customHeight="false" outlineLevel="0" collapsed="false">
      <c r="A14" s="9" t="n">
        <v>10</v>
      </c>
      <c r="B14" s="19" t="s">
        <v>167</v>
      </c>
      <c r="C14" s="19" t="s">
        <v>168</v>
      </c>
      <c r="D14" s="20" t="s">
        <v>160</v>
      </c>
      <c r="E14" s="21" t="s">
        <v>169</v>
      </c>
      <c r="F14" s="26" t="n">
        <v>1</v>
      </c>
      <c r="G14" s="21" t="s">
        <v>170</v>
      </c>
      <c r="H14" s="12" t="n">
        <v>15000</v>
      </c>
      <c r="I14" s="14" t="n">
        <f aca="false">F14*H14</f>
        <v>15000</v>
      </c>
      <c r="J14" s="22" t="n">
        <v>46661</v>
      </c>
      <c r="K14" s="21" t="s">
        <v>158</v>
      </c>
      <c r="L14" s="15" t="n">
        <f aca="false">IF(K14="Selesai",1,IF(K14="Dalam Proses",0.5,IF(K14="Dibatalkan","",0)))</f>
        <v>0</v>
      </c>
    </row>
    <row r="16" customFormat="false" ht="17.35" hidden="false" customHeight="false" outlineLevel="0" collapsed="false">
      <c r="B16" s="27" t="s">
        <v>171</v>
      </c>
      <c r="I16" s="28" t="n">
        <f aca="false">SUM(I5:I14)</f>
        <v>546800</v>
      </c>
      <c r="K16" s="24" t="s">
        <v>149</v>
      </c>
      <c r="L16" s="11" t="n">
        <f aca="false">IFERROR(AVERAGE(L5:L14),0)</f>
        <v>0.3</v>
      </c>
    </row>
    <row r="17" customFormat="false" ht="15" hidden="false" customHeight="false" outlineLevel="0" collapsed="false">
      <c r="B17" s="5" t="s">
        <v>36</v>
      </c>
      <c r="I17" s="28" t="n">
        <f aca="false">SUMIF(K5:K14,"Selesai",I5:I14)</f>
        <v>224000</v>
      </c>
    </row>
  </sheetData>
  <mergeCells count="2">
    <mergeCell ref="A1:L1"/>
    <mergeCell ref="A2:L2"/>
  </mergeCells>
  <dataValidations count="1">
    <dataValidation allowBlank="true" errorStyle="stop" operator="between" showDropDown="false" showErrorMessage="false" showInputMessage="false" sqref="K5:K14" type="list">
      <formula1>"Belum Mula,Dalam Proses,Selesai,Tergendala,Dibatalkan"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4"/>
    <col collapsed="false" customWidth="true" hidden="false" outlineLevel="0" max="2" min="2" style="1" width="12"/>
    <col collapsed="false" customWidth="true" hidden="false" outlineLevel="0" max="6" min="3" style="1" width="14"/>
    <col collapsed="false" customWidth="true" hidden="false" outlineLevel="0" max="7" min="7" style="1" width="30"/>
  </cols>
  <sheetData>
    <row r="1" customFormat="false" ht="27.75" hidden="false" customHeight="true" outlineLevel="0" collapsed="false">
      <c r="A1" s="2" t="s">
        <v>172</v>
      </c>
      <c r="B1" s="2"/>
      <c r="C1" s="2"/>
      <c r="D1" s="2"/>
      <c r="E1" s="2"/>
      <c r="F1" s="2"/>
      <c r="G1" s="2"/>
    </row>
    <row r="2" customFormat="false" ht="24" hidden="false" customHeight="true" outlineLevel="0" collapsed="false">
      <c r="A2" s="3" t="s">
        <v>173</v>
      </c>
      <c r="B2" s="3"/>
      <c r="C2" s="3"/>
      <c r="D2" s="3"/>
      <c r="E2" s="3"/>
      <c r="F2" s="3"/>
      <c r="G2" s="3"/>
    </row>
    <row r="3" customFormat="false" ht="22.35" hidden="false" customHeight="false" outlineLevel="0" collapsed="false">
      <c r="C3" s="29" t="s">
        <v>53</v>
      </c>
      <c r="D3" s="29" t="s">
        <v>174</v>
      </c>
      <c r="E3" s="29" t="s">
        <v>175</v>
      </c>
      <c r="F3" s="29" t="s">
        <v>176</v>
      </c>
    </row>
    <row r="4" customFormat="false" ht="31.5" hidden="false" customHeight="true" outlineLevel="0" collapsed="false">
      <c r="A4" s="18" t="s">
        <v>177</v>
      </c>
      <c r="B4" s="18" t="s">
        <v>178</v>
      </c>
      <c r="C4" s="18" t="s">
        <v>179</v>
      </c>
      <c r="D4" s="18" t="s">
        <v>180</v>
      </c>
      <c r="E4" s="18" t="s">
        <v>181</v>
      </c>
      <c r="F4" s="18" t="s">
        <v>182</v>
      </c>
      <c r="G4" s="18" t="s">
        <v>52</v>
      </c>
    </row>
    <row r="5" customFormat="false" ht="15" hidden="false" customHeight="false" outlineLevel="0" collapsed="false">
      <c r="A5" s="30" t="s">
        <v>183</v>
      </c>
      <c r="B5" s="31" t="n">
        <v>0.25</v>
      </c>
      <c r="C5" s="32" t="n">
        <v>5</v>
      </c>
      <c r="D5" s="32" t="n">
        <v>5</v>
      </c>
      <c r="E5" s="32" t="n">
        <v>3</v>
      </c>
      <c r="F5" s="32" t="n">
        <v>4</v>
      </c>
      <c r="G5" s="19"/>
    </row>
    <row r="6" customFormat="false" ht="15" hidden="false" customHeight="false" outlineLevel="0" collapsed="false">
      <c r="A6" s="30" t="s">
        <v>184</v>
      </c>
      <c r="B6" s="31" t="n">
        <v>0.15</v>
      </c>
      <c r="C6" s="32" t="n">
        <v>4</v>
      </c>
      <c r="D6" s="32" t="n">
        <v>4</v>
      </c>
      <c r="E6" s="32" t="n">
        <v>3</v>
      </c>
      <c r="F6" s="32" t="n">
        <v>3</v>
      </c>
      <c r="G6" s="19"/>
    </row>
    <row r="7" customFormat="false" ht="15" hidden="false" customHeight="false" outlineLevel="0" collapsed="false">
      <c r="A7" s="30" t="s">
        <v>185</v>
      </c>
      <c r="B7" s="31" t="n">
        <v>0.15</v>
      </c>
      <c r="C7" s="32" t="n">
        <v>5</v>
      </c>
      <c r="D7" s="32" t="n">
        <v>4</v>
      </c>
      <c r="E7" s="32" t="n">
        <v>4</v>
      </c>
      <c r="F7" s="32" t="n">
        <v>4</v>
      </c>
      <c r="G7" s="19"/>
    </row>
    <row r="8" customFormat="false" ht="15" hidden="false" customHeight="false" outlineLevel="0" collapsed="false">
      <c r="A8" s="30" t="s">
        <v>186</v>
      </c>
      <c r="B8" s="31" t="n">
        <v>0.15</v>
      </c>
      <c r="C8" s="32" t="n">
        <v>4</v>
      </c>
      <c r="D8" s="32" t="n">
        <v>4</v>
      </c>
      <c r="E8" s="32" t="n">
        <v>3</v>
      </c>
      <c r="F8" s="32" t="n">
        <v>5</v>
      </c>
      <c r="G8" s="19"/>
    </row>
    <row r="9" customFormat="false" ht="15" hidden="false" customHeight="false" outlineLevel="0" collapsed="false">
      <c r="A9" s="30" t="s">
        <v>187</v>
      </c>
      <c r="B9" s="31" t="n">
        <v>0.1</v>
      </c>
      <c r="C9" s="32" t="n">
        <v>4</v>
      </c>
      <c r="D9" s="32" t="n">
        <v>3</v>
      </c>
      <c r="E9" s="32" t="n">
        <v>5</v>
      </c>
      <c r="F9" s="32" t="n">
        <v>4</v>
      </c>
      <c r="G9" s="19"/>
    </row>
    <row r="10" customFormat="false" ht="15" hidden="false" customHeight="false" outlineLevel="0" collapsed="false">
      <c r="A10" s="30" t="s">
        <v>188</v>
      </c>
      <c r="B10" s="31" t="n">
        <v>0.1</v>
      </c>
      <c r="C10" s="32" t="n">
        <v>5</v>
      </c>
      <c r="D10" s="32" t="n">
        <v>3</v>
      </c>
      <c r="E10" s="32" t="n">
        <v>4</v>
      </c>
      <c r="F10" s="32" t="n">
        <v>3</v>
      </c>
      <c r="G10" s="19"/>
    </row>
    <row r="11" customFormat="false" ht="15" hidden="false" customHeight="false" outlineLevel="0" collapsed="false">
      <c r="A11" s="30" t="s">
        <v>189</v>
      </c>
      <c r="B11" s="31" t="n">
        <v>0.1</v>
      </c>
      <c r="C11" s="32" t="n">
        <v>4</v>
      </c>
      <c r="D11" s="32" t="n">
        <v>4</v>
      </c>
      <c r="E11" s="32" t="n">
        <v>3</v>
      </c>
      <c r="F11" s="32" t="n">
        <v>3</v>
      </c>
      <c r="G11" s="19"/>
    </row>
    <row r="13" customFormat="false" ht="15" hidden="false" customHeight="false" outlineLevel="0" collapsed="false">
      <c r="A13" s="24" t="s">
        <v>190</v>
      </c>
      <c r="B13" s="33" t="n">
        <f aca="false">SUM(B5:B11)</f>
        <v>1</v>
      </c>
    </row>
    <row r="14" customFormat="false" ht="15" hidden="false" customHeight="false" outlineLevel="0" collapsed="false">
      <c r="A14" s="24" t="s">
        <v>191</v>
      </c>
      <c r="C14" s="34" t="n">
        <f aca="false">IFERROR(SUMPRODUCT($B$5:$B$11,C5:C11)/$B$13,0)</f>
        <v>4.5</v>
      </c>
      <c r="D14" s="34" t="n">
        <f aca="false">IFERROR(SUMPRODUCT($B$5:$B$11,D5:D11)/$B$13,0)</f>
        <v>4.05</v>
      </c>
      <c r="E14" s="34" t="n">
        <f aca="false">IFERROR(SUMPRODUCT($B$5:$B$11,E5:E11)/$B$13,0)</f>
        <v>3.45</v>
      </c>
      <c r="F14" s="34" t="n">
        <f aca="false">IFERROR(SUMPRODUCT($B$5:$B$11,F5:F11)/$B$13,0)</f>
        <v>3.8</v>
      </c>
    </row>
    <row r="15" customFormat="false" ht="15" hidden="false" customHeight="false" outlineLevel="0" collapsed="false">
      <c r="A15" s="24" t="s">
        <v>192</v>
      </c>
      <c r="C15" s="35" t="n">
        <f aca="false">IFERROR(C14/5,0)</f>
        <v>0.9</v>
      </c>
      <c r="D15" s="35" t="n">
        <f aca="false">IFERROR(D14/5,0)</f>
        <v>0.81</v>
      </c>
      <c r="E15" s="35" t="n">
        <f aca="false">IFERROR(E14/5,0)</f>
        <v>0.69</v>
      </c>
      <c r="F15" s="35" t="n">
        <f aca="false">IFERROR(F14/5,0)</f>
        <v>0.76</v>
      </c>
    </row>
    <row r="16" customFormat="false" ht="15" hidden="false" customHeight="false" outlineLevel="0" collapsed="false">
      <c r="A16" s="24" t="s">
        <v>193</v>
      </c>
      <c r="C16" s="36" t="str">
        <f aca="false">IF(C15&gt;=0.8,"Disyorkan",IF(C15&gt;=0.6,"Bersyarat","Tidak Disyorkan"))</f>
        <v>Disyorkan</v>
      </c>
      <c r="D16" s="36" t="str">
        <f aca="false">IF(D15&gt;=0.8,"Disyorkan",IF(D15&gt;=0.6,"Bersyarat","Tidak Disyorkan"))</f>
        <v>Disyorkan</v>
      </c>
      <c r="E16" s="36" t="str">
        <f aca="false">IF(E15&gt;=0.8,"Disyorkan",IF(E15&gt;=0.6,"Bersyarat","Tidak Disyorkan"))</f>
        <v>Bersyarat</v>
      </c>
      <c r="F16" s="36" t="str">
        <f aca="false">IF(F15&gt;=0.8,"Disyorkan",IF(F15&gt;=0.6,"Bersyarat","Tidak Disyorkan"))</f>
        <v>Bersyarat</v>
      </c>
    </row>
    <row r="18" customFormat="false" ht="15" hidden="false" customHeight="true" outlineLevel="0" collapsed="false">
      <c r="A18" s="17" t="s">
        <v>194</v>
      </c>
      <c r="B18" s="17"/>
      <c r="C18" s="17"/>
      <c r="D18" s="17"/>
      <c r="E18" s="17"/>
      <c r="F18" s="17"/>
      <c r="G18" s="17"/>
    </row>
    <row r="19" customFormat="false" ht="15" hidden="false" customHeight="false" outlineLevel="0" collapsed="false">
      <c r="A19" s="17"/>
      <c r="B19" s="17"/>
      <c r="C19" s="17"/>
      <c r="D19" s="17"/>
      <c r="E19" s="17"/>
      <c r="F19" s="17"/>
      <c r="G19" s="17"/>
    </row>
  </sheetData>
  <mergeCells count="3">
    <mergeCell ref="A1:G1"/>
    <mergeCell ref="A2:G2"/>
    <mergeCell ref="A18:G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1" width="58"/>
    <col collapsed="false" customWidth="true" hidden="false" outlineLevel="0" max="3" min="3" style="1" width="22"/>
    <col collapsed="false" customWidth="true" hidden="false" outlineLevel="0" max="4" min="4" style="1" width="18"/>
    <col collapsed="false" customWidth="true" hidden="false" outlineLevel="0" max="5" min="5" style="1" width="34"/>
  </cols>
  <sheetData>
    <row r="1" customFormat="false" ht="27.75" hidden="false" customHeight="true" outlineLevel="0" collapsed="false">
      <c r="A1" s="2" t="s">
        <v>195</v>
      </c>
      <c r="B1" s="2"/>
      <c r="C1" s="2"/>
      <c r="D1" s="2"/>
      <c r="E1" s="2"/>
    </row>
    <row r="2" customFormat="false" ht="24" hidden="false" customHeight="true" outlineLevel="0" collapsed="false">
      <c r="A2" s="3" t="s">
        <v>196</v>
      </c>
      <c r="B2" s="3"/>
      <c r="C2" s="3"/>
      <c r="D2" s="3"/>
      <c r="E2" s="3"/>
    </row>
    <row r="4" customFormat="false" ht="31.5" hidden="false" customHeight="true" outlineLevel="0" collapsed="false">
      <c r="A4" s="18" t="s">
        <v>42</v>
      </c>
      <c r="B4" s="18" t="s">
        <v>197</v>
      </c>
      <c r="C4" s="18" t="s">
        <v>198</v>
      </c>
      <c r="D4" s="18" t="s">
        <v>148</v>
      </c>
      <c r="E4" s="18" t="s">
        <v>199</v>
      </c>
    </row>
    <row r="5" customFormat="false" ht="23.85" hidden="false" customHeight="false" outlineLevel="0" collapsed="false">
      <c r="A5" s="9" t="n">
        <v>1</v>
      </c>
      <c r="B5" s="30" t="s">
        <v>200</v>
      </c>
      <c r="C5" s="23" t="s">
        <v>201</v>
      </c>
      <c r="D5" s="21" t="s">
        <v>202</v>
      </c>
      <c r="E5" s="19" t="s">
        <v>203</v>
      </c>
    </row>
    <row r="6" customFormat="false" ht="23.85" hidden="false" customHeight="false" outlineLevel="0" collapsed="false">
      <c r="A6" s="9" t="n">
        <v>2</v>
      </c>
      <c r="B6" s="30" t="s">
        <v>204</v>
      </c>
      <c r="C6" s="23" t="s">
        <v>201</v>
      </c>
      <c r="D6" s="21" t="s">
        <v>202</v>
      </c>
      <c r="E6" s="19"/>
    </row>
    <row r="7" customFormat="false" ht="15" hidden="false" customHeight="false" outlineLevel="0" collapsed="false">
      <c r="A7" s="9" t="n">
        <v>3</v>
      </c>
      <c r="B7" s="30" t="s">
        <v>205</v>
      </c>
      <c r="C7" s="23" t="s">
        <v>201</v>
      </c>
      <c r="D7" s="21" t="s">
        <v>202</v>
      </c>
      <c r="E7" s="19"/>
    </row>
    <row r="8" customFormat="false" ht="23.85" hidden="false" customHeight="false" outlineLevel="0" collapsed="false">
      <c r="A8" s="9" t="n">
        <v>4</v>
      </c>
      <c r="B8" s="30" t="s">
        <v>206</v>
      </c>
      <c r="C8" s="23" t="s">
        <v>201</v>
      </c>
      <c r="D8" s="21" t="s">
        <v>207</v>
      </c>
      <c r="E8" s="19"/>
    </row>
    <row r="9" customFormat="false" ht="23.85" hidden="false" customHeight="false" outlineLevel="0" collapsed="false">
      <c r="A9" s="9" t="n">
        <v>5</v>
      </c>
      <c r="B9" s="30" t="s">
        <v>208</v>
      </c>
      <c r="C9" s="23" t="s">
        <v>201</v>
      </c>
      <c r="D9" s="21" t="s">
        <v>207</v>
      </c>
      <c r="E9" s="19"/>
    </row>
    <row r="10" customFormat="false" ht="15" hidden="false" customHeight="false" outlineLevel="0" collapsed="false">
      <c r="A10" s="9" t="n">
        <v>6</v>
      </c>
      <c r="B10" s="30" t="s">
        <v>209</v>
      </c>
      <c r="C10" s="23" t="s">
        <v>201</v>
      </c>
      <c r="D10" s="21" t="s">
        <v>207</v>
      </c>
      <c r="E10" s="19"/>
    </row>
    <row r="11" customFormat="false" ht="15" hidden="false" customHeight="false" outlineLevel="0" collapsed="false">
      <c r="A11" s="9" t="n">
        <v>7</v>
      </c>
      <c r="B11" s="30" t="s">
        <v>210</v>
      </c>
      <c r="C11" s="23" t="s">
        <v>211</v>
      </c>
      <c r="D11" s="21" t="s">
        <v>207</v>
      </c>
      <c r="E11" s="19"/>
    </row>
    <row r="12" customFormat="false" ht="23.85" hidden="false" customHeight="false" outlineLevel="0" collapsed="false">
      <c r="A12" s="9" t="n">
        <v>8</v>
      </c>
      <c r="B12" s="30" t="s">
        <v>212</v>
      </c>
      <c r="C12" s="23" t="s">
        <v>211</v>
      </c>
      <c r="D12" s="21" t="s">
        <v>207</v>
      </c>
      <c r="E12" s="19"/>
    </row>
    <row r="13" customFormat="false" ht="23.85" hidden="false" customHeight="false" outlineLevel="0" collapsed="false">
      <c r="A13" s="9" t="n">
        <v>9</v>
      </c>
      <c r="B13" s="30" t="s">
        <v>213</v>
      </c>
      <c r="C13" s="23" t="s">
        <v>211</v>
      </c>
      <c r="D13" s="21" t="s">
        <v>207</v>
      </c>
      <c r="E13" s="19"/>
    </row>
    <row r="14" customFormat="false" ht="15" hidden="false" customHeight="false" outlineLevel="0" collapsed="false">
      <c r="A14" s="9" t="n">
        <v>10</v>
      </c>
      <c r="B14" s="30" t="s">
        <v>214</v>
      </c>
      <c r="C14" s="23" t="s">
        <v>215</v>
      </c>
      <c r="D14" s="21" t="s">
        <v>207</v>
      </c>
      <c r="E14" s="19"/>
    </row>
    <row r="15" customFormat="false" ht="23.85" hidden="false" customHeight="false" outlineLevel="0" collapsed="false">
      <c r="A15" s="9" t="n">
        <v>11</v>
      </c>
      <c r="B15" s="30" t="s">
        <v>216</v>
      </c>
      <c r="C15" s="23" t="s">
        <v>217</v>
      </c>
      <c r="D15" s="21" t="s">
        <v>207</v>
      </c>
      <c r="E15" s="19"/>
    </row>
    <row r="16" customFormat="false" ht="23.85" hidden="false" customHeight="false" outlineLevel="0" collapsed="false">
      <c r="A16" s="9" t="n">
        <v>12</v>
      </c>
      <c r="B16" s="30" t="s">
        <v>218</v>
      </c>
      <c r="C16" s="23" t="s">
        <v>219</v>
      </c>
      <c r="D16" s="21" t="s">
        <v>207</v>
      </c>
      <c r="E16" s="19"/>
    </row>
    <row r="17" customFormat="false" ht="15" hidden="false" customHeight="false" outlineLevel="0" collapsed="false">
      <c r="A17" s="9" t="n">
        <v>13</v>
      </c>
      <c r="B17" s="30" t="s">
        <v>220</v>
      </c>
      <c r="C17" s="23" t="s">
        <v>221</v>
      </c>
      <c r="D17" s="21" t="s">
        <v>207</v>
      </c>
      <c r="E17" s="19"/>
    </row>
    <row r="18" customFormat="false" ht="15" hidden="false" customHeight="false" outlineLevel="0" collapsed="false">
      <c r="A18" s="9" t="n">
        <v>14</v>
      </c>
      <c r="B18" s="30" t="s">
        <v>222</v>
      </c>
      <c r="C18" s="23" t="s">
        <v>223</v>
      </c>
      <c r="D18" s="21" t="s">
        <v>207</v>
      </c>
      <c r="E18" s="19"/>
    </row>
    <row r="19" customFormat="false" ht="23.85" hidden="false" customHeight="false" outlineLevel="0" collapsed="false">
      <c r="A19" s="9" t="n">
        <v>15</v>
      </c>
      <c r="B19" s="30" t="s">
        <v>224</v>
      </c>
      <c r="C19" s="23" t="s">
        <v>223</v>
      </c>
      <c r="D19" s="21" t="s">
        <v>207</v>
      </c>
      <c r="E19" s="19"/>
    </row>
    <row r="20" customFormat="false" ht="23.85" hidden="false" customHeight="false" outlineLevel="0" collapsed="false">
      <c r="A20" s="9" t="n">
        <v>16</v>
      </c>
      <c r="B20" s="30" t="s">
        <v>225</v>
      </c>
      <c r="C20" s="23" t="s">
        <v>226</v>
      </c>
      <c r="D20" s="21" t="s">
        <v>207</v>
      </c>
      <c r="E20" s="19"/>
    </row>
    <row r="22" customFormat="false" ht="15" hidden="false" customHeight="false" outlineLevel="0" collapsed="false">
      <c r="B22" s="27" t="s">
        <v>227</v>
      </c>
      <c r="D22" s="25" t="n">
        <f aca="false">COUNTIF(D5:D20,"Patuh")</f>
        <v>3</v>
      </c>
    </row>
    <row r="23" customFormat="false" ht="17.35" hidden="false" customHeight="false" outlineLevel="0" collapsed="false">
      <c r="B23" s="27" t="s">
        <v>228</v>
      </c>
      <c r="D23" s="11" t="n">
        <f aca="false">IFERROR(COUNTIF(D5:D20,"Patuh")/(COUNTA(D5:D20)-COUNTIF(D5:D20,"Tidak Berkaitan")),0)</f>
        <v>0.1875</v>
      </c>
    </row>
  </sheetData>
  <mergeCells count="2">
    <mergeCell ref="A1:E1"/>
    <mergeCell ref="A2:E2"/>
  </mergeCells>
  <dataValidations count="1">
    <dataValidation allowBlank="true" errorStyle="stop" operator="between" showDropDown="false" showErrorMessage="false" showInputMessage="false" sqref="D5:D20" type="list">
      <formula1>"Patuh,Tidak Patuh,Perlu Semakan,Tidak Berkaitan"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2"/>
  </cols>
  <sheetData>
    <row r="1" customFormat="false" ht="15" hidden="false" customHeight="false" outlineLevel="0" collapsed="false">
      <c r="A1" s="37" t="s">
        <v>229</v>
      </c>
    </row>
    <row r="2" customFormat="false" ht="15" hidden="false" customHeight="false" outlineLevel="0" collapsed="false">
      <c r="A2" s="38"/>
    </row>
    <row r="3" customFormat="false" ht="15" hidden="false" customHeight="false" outlineLevel="0" collapsed="false">
      <c r="A3" s="38" t="s">
        <v>230</v>
      </c>
    </row>
    <row r="4" customFormat="false" ht="15" hidden="false" customHeight="false" outlineLevel="0" collapsed="false">
      <c r="A4" s="38"/>
    </row>
    <row r="5" customFormat="false" ht="15" hidden="false" customHeight="false" outlineLevel="0" collapsed="false">
      <c r="A5" s="37" t="s">
        <v>231</v>
      </c>
    </row>
    <row r="6" customFormat="false" ht="15" hidden="false" customHeight="false" outlineLevel="0" collapsed="false">
      <c r="A6" s="38" t="s">
        <v>232</v>
      </c>
    </row>
    <row r="7" customFormat="false" ht="15" hidden="false" customHeight="false" outlineLevel="0" collapsed="false">
      <c r="A7" s="38" t="s">
        <v>233</v>
      </c>
    </row>
    <row r="8" customFormat="false" ht="15" hidden="false" customHeight="false" outlineLevel="0" collapsed="false">
      <c r="A8" s="38" t="s">
        <v>234</v>
      </c>
    </row>
    <row r="9" customFormat="false" ht="15" hidden="false" customHeight="false" outlineLevel="0" collapsed="false">
      <c r="A9" s="38" t="s">
        <v>235</v>
      </c>
    </row>
    <row r="10" customFormat="false" ht="15" hidden="false" customHeight="false" outlineLevel="0" collapsed="false">
      <c r="A10" s="38" t="s">
        <v>236</v>
      </c>
    </row>
    <row r="11" customFormat="false" ht="15" hidden="false" customHeight="false" outlineLevel="0" collapsed="false">
      <c r="A11" s="38" t="s">
        <v>237</v>
      </c>
    </row>
    <row r="12" customFormat="false" ht="15" hidden="false" customHeight="false" outlineLevel="0" collapsed="false">
      <c r="A12" s="38"/>
    </row>
    <row r="13" customFormat="false" ht="15" hidden="false" customHeight="false" outlineLevel="0" collapsed="false">
      <c r="A13" s="37" t="s">
        <v>238</v>
      </c>
    </row>
    <row r="14" customFormat="false" ht="23.85" hidden="false" customHeight="false" outlineLevel="0" collapsed="false">
      <c r="A14" s="38" t="s">
        <v>239</v>
      </c>
    </row>
    <row r="15" customFormat="false" ht="15" hidden="false" customHeight="false" outlineLevel="0" collapsed="false">
      <c r="A15" s="38" t="s">
        <v>240</v>
      </c>
    </row>
    <row r="16" customFormat="false" ht="15" hidden="false" customHeight="false" outlineLevel="0" collapsed="false">
      <c r="A16" s="38" t="s">
        <v>241</v>
      </c>
    </row>
    <row r="17" customFormat="false" ht="15" hidden="false" customHeight="false" outlineLevel="0" collapsed="false">
      <c r="A17" s="38"/>
    </row>
    <row r="18" customFormat="false" ht="15" hidden="false" customHeight="false" outlineLevel="0" collapsed="false">
      <c r="A18" s="37" t="s">
        <v>242</v>
      </c>
    </row>
    <row r="19" customFormat="false" ht="15" hidden="false" customHeight="false" outlineLevel="0" collapsed="false">
      <c r="A19" s="38" t="s">
        <v>243</v>
      </c>
    </row>
    <row r="20" customFormat="false" ht="15" hidden="false" customHeight="false" outlineLevel="0" collapsed="false">
      <c r="A20" s="38" t="s">
        <v>244</v>
      </c>
    </row>
    <row r="21" customFormat="false" ht="15" hidden="false" customHeight="false" outlineLevel="0" collapsed="false">
      <c r="A21" s="38" t="s">
        <v>245</v>
      </c>
    </row>
    <row r="22" customFormat="false" ht="15" hidden="false" customHeight="false" outlineLevel="0" collapsed="false">
      <c r="A22" s="38" t="s">
        <v>246</v>
      </c>
    </row>
    <row r="23" customFormat="false" ht="15" hidden="false" customHeight="false" outlineLevel="0" collapsed="false">
      <c r="A23" s="38"/>
    </row>
    <row r="24" customFormat="false" ht="15" hidden="false" customHeight="false" outlineLevel="0" collapsed="false">
      <c r="A24" s="37" t="s">
        <v>247</v>
      </c>
    </row>
    <row r="25" customFormat="false" ht="15" hidden="false" customHeight="false" outlineLevel="0" collapsed="false">
      <c r="A25" s="38" t="s">
        <v>248</v>
      </c>
    </row>
    <row r="26" customFormat="false" ht="15" hidden="false" customHeight="false" outlineLevel="0" collapsed="false">
      <c r="A26" s="38" t="s">
        <v>249</v>
      </c>
    </row>
    <row r="27" customFormat="false" ht="15" hidden="false" customHeight="false" outlineLevel="0" collapsed="false">
      <c r="A27" s="38" t="s">
        <v>250</v>
      </c>
    </row>
    <row r="28" customFormat="false" ht="15" hidden="false" customHeight="false" outlineLevel="0" collapsed="false">
      <c r="A28" s="38" t="s">
        <v>251</v>
      </c>
    </row>
    <row r="29" customFormat="false" ht="15" hidden="false" customHeight="false" outlineLevel="0" collapsed="false">
      <c r="A29" s="38" t="s">
        <v>252</v>
      </c>
    </row>
    <row r="30" customFormat="false" ht="15" hidden="false" customHeight="false" outlineLevel="0" collapsed="false">
      <c r="A30" s="38"/>
    </row>
    <row r="31" customFormat="false" ht="15" hidden="false" customHeight="false" outlineLevel="0" collapsed="false">
      <c r="A31" s="37" t="s">
        <v>253</v>
      </c>
    </row>
    <row r="32" customFormat="false" ht="23.85" hidden="false" customHeight="false" outlineLevel="0" collapsed="false">
      <c r="A32" s="38" t="s">
        <v>254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2026-09-18T15:43:35Z</dcterms:created>
  <dc:creator>openpyxl</dc:creator>
  <dc:description/>
  <dc:language>en-US</dc:language>
  <cp:lastModifiedBy/>
  <dcterms:modified xsi:type="dcterms:W3CDTF">2026-09-18T15:43:35Z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